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7496" windowHeight="11016"/>
  </bookViews>
  <sheets>
    <sheet name="Аркуш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/>
  <c r="N49" l="1"/>
  <c r="N81"/>
  <c r="N30"/>
  <c r="N29"/>
  <c r="N171"/>
  <c r="N170"/>
  <c r="N169"/>
  <c r="N167" l="1"/>
  <c r="J178"/>
  <c r="J176"/>
  <c r="J174"/>
  <c r="J167"/>
  <c r="G165"/>
  <c r="G166"/>
  <c r="G167"/>
  <c r="G169"/>
  <c r="G170"/>
  <c r="G171"/>
  <c r="I159"/>
  <c r="I158" s="1"/>
  <c r="F171"/>
  <c r="F170"/>
  <c r="F169"/>
  <c r="F168"/>
  <c r="F167"/>
  <c r="F166"/>
  <c r="J172" l="1"/>
  <c r="J83"/>
  <c r="J43"/>
  <c r="N22" l="1"/>
  <c r="N153"/>
  <c r="N111"/>
  <c r="L99"/>
  <c r="I142" l="1"/>
  <c r="J142"/>
  <c r="K142"/>
  <c r="L142"/>
  <c r="M142"/>
  <c r="H142"/>
  <c r="K27"/>
  <c r="N186"/>
  <c r="N180"/>
  <c r="N164"/>
  <c r="N156"/>
  <c r="N147"/>
  <c r="N146"/>
  <c r="N145"/>
  <c r="N144"/>
  <c r="N139"/>
  <c r="N112"/>
  <c r="N110"/>
  <c r="N109"/>
  <c r="N104"/>
  <c r="N102"/>
  <c r="N101"/>
  <c r="N96"/>
  <c r="N94"/>
  <c r="N93"/>
  <c r="N89"/>
  <c r="N88"/>
  <c r="N86"/>
  <c r="N85"/>
  <c r="N80"/>
  <c r="N78"/>
  <c r="N77"/>
  <c r="I67"/>
  <c r="J67"/>
  <c r="K67"/>
  <c r="L67"/>
  <c r="M67"/>
  <c r="H67"/>
  <c r="N72"/>
  <c r="N71"/>
  <c r="N70"/>
  <c r="N69"/>
  <c r="I59"/>
  <c r="J59"/>
  <c r="K59"/>
  <c r="L59"/>
  <c r="M59"/>
  <c r="H59"/>
  <c r="N64"/>
  <c r="N63"/>
  <c r="N62"/>
  <c r="N61"/>
  <c r="N56"/>
  <c r="N54"/>
  <c r="N48"/>
  <c r="N45"/>
  <c r="I35"/>
  <c r="J35"/>
  <c r="K35"/>
  <c r="L35"/>
  <c r="M35"/>
  <c r="H35"/>
  <c r="N40"/>
  <c r="N39"/>
  <c r="N38"/>
  <c r="N37"/>
  <c r="N24"/>
  <c r="N21"/>
  <c r="N59" l="1"/>
  <c r="N35"/>
  <c r="N67"/>
  <c r="H159"/>
  <c r="J159"/>
  <c r="K159"/>
  <c r="L159"/>
  <c r="M159"/>
  <c r="I151"/>
  <c r="K151"/>
  <c r="L151"/>
  <c r="M151"/>
  <c r="H151"/>
  <c r="I134"/>
  <c r="J134"/>
  <c r="K134"/>
  <c r="L134"/>
  <c r="M134"/>
  <c r="H134"/>
  <c r="I126"/>
  <c r="J126"/>
  <c r="K126"/>
  <c r="L126"/>
  <c r="M126"/>
  <c r="H126"/>
  <c r="I107"/>
  <c r="J107"/>
  <c r="K107"/>
  <c r="L107"/>
  <c r="M107"/>
  <c r="H107"/>
  <c r="I99"/>
  <c r="J99"/>
  <c r="K99"/>
  <c r="M99"/>
  <c r="H99"/>
  <c r="I91"/>
  <c r="J91"/>
  <c r="K91"/>
  <c r="L91"/>
  <c r="M91"/>
  <c r="H91"/>
  <c r="I83"/>
  <c r="K83"/>
  <c r="L83"/>
  <c r="M83"/>
  <c r="H83"/>
  <c r="I75"/>
  <c r="J75"/>
  <c r="K75"/>
  <c r="L75"/>
  <c r="M75"/>
  <c r="H75"/>
  <c r="I51"/>
  <c r="J51"/>
  <c r="K51"/>
  <c r="L51"/>
  <c r="M51"/>
  <c r="H51"/>
  <c r="I43"/>
  <c r="K43"/>
  <c r="K42" s="1"/>
  <c r="L43"/>
  <c r="L42" s="1"/>
  <c r="M43"/>
  <c r="M42" s="1"/>
  <c r="H43"/>
  <c r="I27"/>
  <c r="J27"/>
  <c r="L27"/>
  <c r="M27"/>
  <c r="M26" s="1"/>
  <c r="H27"/>
  <c r="N27" s="1"/>
  <c r="I18"/>
  <c r="J19"/>
  <c r="J18" s="1"/>
  <c r="K19"/>
  <c r="K18" s="1"/>
  <c r="L19"/>
  <c r="L18" s="1"/>
  <c r="M19"/>
  <c r="M18" s="1"/>
  <c r="H19"/>
  <c r="I178"/>
  <c r="K178"/>
  <c r="L178"/>
  <c r="M178"/>
  <c r="H178"/>
  <c r="I176"/>
  <c r="K176"/>
  <c r="L176"/>
  <c r="H176"/>
  <c r="I174"/>
  <c r="K174"/>
  <c r="L174"/>
  <c r="M174"/>
  <c r="H174"/>
  <c r="N163"/>
  <c r="N162"/>
  <c r="N161"/>
  <c r="N157"/>
  <c r="N155"/>
  <c r="N154"/>
  <c r="N148"/>
  <c r="N142"/>
  <c r="N140"/>
  <c r="N138"/>
  <c r="N137"/>
  <c r="N136"/>
  <c r="N132"/>
  <c r="N130"/>
  <c r="N129"/>
  <c r="N128"/>
  <c r="N124"/>
  <c r="I119"/>
  <c r="J119"/>
  <c r="K119"/>
  <c r="L119"/>
  <c r="M119"/>
  <c r="H119"/>
  <c r="I117"/>
  <c r="J117"/>
  <c r="K117"/>
  <c r="L117"/>
  <c r="M117"/>
  <c r="M184" s="1"/>
  <c r="H117"/>
  <c r="J115"/>
  <c r="I115"/>
  <c r="K115"/>
  <c r="L115"/>
  <c r="M115"/>
  <c r="H115"/>
  <c r="N105"/>
  <c r="N103"/>
  <c r="N97"/>
  <c r="N87"/>
  <c r="N73"/>
  <c r="N65"/>
  <c r="N57"/>
  <c r="N55"/>
  <c r="N47"/>
  <c r="N46"/>
  <c r="N41"/>
  <c r="N31"/>
  <c r="N23"/>
  <c r="N51" l="1"/>
  <c r="M185"/>
  <c r="H183"/>
  <c r="I185"/>
  <c r="N126"/>
  <c r="H185"/>
  <c r="N19"/>
  <c r="N91"/>
  <c r="N176"/>
  <c r="H184"/>
  <c r="L185"/>
  <c r="M183"/>
  <c r="I113"/>
  <c r="K172"/>
  <c r="K185"/>
  <c r="N99"/>
  <c r="N115"/>
  <c r="K183"/>
  <c r="H172"/>
  <c r="M172"/>
  <c r="L172"/>
  <c r="H113"/>
  <c r="M113"/>
  <c r="N134"/>
  <c r="N75"/>
  <c r="I172"/>
  <c r="N83"/>
  <c r="N151"/>
  <c r="L183"/>
  <c r="N178"/>
  <c r="L113"/>
  <c r="K113"/>
  <c r="N107"/>
  <c r="L184"/>
  <c r="K184"/>
  <c r="J113"/>
  <c r="J185"/>
  <c r="N117"/>
  <c r="J184"/>
  <c r="I183"/>
  <c r="N159"/>
  <c r="N174"/>
  <c r="N119"/>
  <c r="I184"/>
  <c r="N43"/>
  <c r="J183"/>
  <c r="N95"/>
  <c r="H182" l="1"/>
  <c r="M182"/>
  <c r="N172"/>
  <c r="N185"/>
  <c r="K182"/>
  <c r="N113"/>
  <c r="J182"/>
  <c r="I182"/>
  <c r="L182"/>
  <c r="N184"/>
  <c r="N183"/>
  <c r="N182" l="1"/>
</calcChain>
</file>

<file path=xl/sharedStrings.xml><?xml version="1.0" encoding="utf-8"?>
<sst xmlns="http://schemas.openxmlformats.org/spreadsheetml/2006/main" count="383" uniqueCount="97">
  <si>
    <t>МЕРОПРИЯТИЯ</t>
  </si>
  <si>
    <t>муниципальной программы «Культура Искитимского района»</t>
  </si>
  <si>
    <t>Наименование мероприятия</t>
  </si>
  <si>
    <t>Наименование показателя</t>
  </si>
  <si>
    <t>Единица измерения</t>
  </si>
  <si>
    <t>Значение показателя, в том числе по годам реализации</t>
  </si>
  <si>
    <t>Ответственный исполнитель</t>
  </si>
  <si>
    <t>Ожидаемый результат</t>
  </si>
  <si>
    <t>Итого</t>
  </si>
  <si>
    <t>Цель: Создание благоприятных условий для творческого развития личности, повышения доступности и качества культурных благ для населения, сохранения нематериального и материального культурного наследия</t>
  </si>
  <si>
    <t>Задача 1. Создание условий для участия граждан в культурной жизни и реализации их творческого потенциала</t>
  </si>
  <si>
    <t>1.1. Обеспечение деятельности (оказание услуг) библиотек</t>
  </si>
  <si>
    <t>количество пользователей, получивших услуги библиотек</t>
  </si>
  <si>
    <t>человек</t>
  </si>
  <si>
    <t>х</t>
  </si>
  <si>
    <t>ЦБС</t>
  </si>
  <si>
    <t>Увеличение количества пользователей удовлетворенных предоставляемыми услугами</t>
  </si>
  <si>
    <t>стоимость единицы</t>
  </si>
  <si>
    <t>тыс. руб.</t>
  </si>
  <si>
    <t>сумма затрат,</t>
  </si>
  <si>
    <t>в том числе:</t>
  </si>
  <si>
    <t>федеральный бюджет</t>
  </si>
  <si>
    <t>областной бюджет</t>
  </si>
  <si>
    <t>бюджет района</t>
  </si>
  <si>
    <t>внебюджетные источники</t>
  </si>
  <si>
    <t>1.2.Комплектование библиотечных фондов</t>
  </si>
  <si>
    <t>количество книг</t>
  </si>
  <si>
    <t>единица</t>
  </si>
  <si>
    <t>Пополнение библиотечного фонда</t>
  </si>
  <si>
    <t>1.3. Подключение библиотек к сети Интернет</t>
  </si>
  <si>
    <t>количество библиотек, подключенных к сети Интернет</t>
  </si>
  <si>
    <t>Развития библиотечного обслуживания через обеспечение доступности жителей, проживающих в сельской местности, к информационным ресурсам</t>
  </si>
  <si>
    <t>1.4. Выполнение муниципального задания на оказание муниципальных услуг (выполнение работ)  МБУК «ЦРКИр»</t>
  </si>
  <si>
    <t>количество выполненных мероприятий в муниципальном задании</t>
  </si>
  <si>
    <t>ЦРКИр</t>
  </si>
  <si>
    <t>Организация деятельности клубных формирований, организация и проведение фестивальных, творческих и культурно-массовых мероприятий</t>
  </si>
  <si>
    <t>1.5. Проведение мероприятий, направленных на духовно-нравственное и патриотическое воспитание</t>
  </si>
  <si>
    <r>
      <t xml:space="preserve">количество мероприятий, </t>
    </r>
    <r>
      <rPr>
        <sz val="9"/>
        <color rgb="FF000000"/>
        <rFont val="Times New Roman"/>
        <family val="1"/>
        <charset val="204"/>
      </rPr>
      <t>направленных на духовно-нравственное и патриотическое воспитание</t>
    </r>
  </si>
  <si>
    <t>ЦРКИр,ЦБС</t>
  </si>
  <si>
    <t>Привитие подрастающему поколению любви к Родине, родному, краю, семье, воспитание высоких духовно-нравственных ценностей населения.</t>
  </si>
  <si>
    <t xml:space="preserve">бюджет района </t>
  </si>
  <si>
    <t>1.6. Проведение мероприятий по противодействию экстремизма и терроризма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</si>
  <si>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противодействию экстремизма и терроризма</t>
    </r>
  </si>
  <si>
    <t>ЦРКИрЦБС</t>
  </si>
  <si>
    <t>Формирование стойкого неприятия обществом идеологии терроризма в различных ее проявлениях</t>
  </si>
  <si>
    <t>1.7. Поддержка и развитие детско-юношеского творчества (стипендия главы)</t>
  </si>
  <si>
    <t>количество стипендиатов</t>
  </si>
  <si>
    <t>Поддержка талантливых детей и молодежи</t>
  </si>
  <si>
    <t>1.8. Организация мероприятий по реализации проекта «Мероприятие года»</t>
  </si>
  <si>
    <r>
      <t xml:space="preserve">количество мероприятий </t>
    </r>
    <r>
      <rPr>
        <sz val="9"/>
        <color rgb="FF000000"/>
        <rFont val="Times New Roman"/>
        <family val="1"/>
        <charset val="204"/>
      </rPr>
      <t>по реализации проекта «Мероприятие года»</t>
    </r>
  </si>
  <si>
    <t>Формирование единого культурного пространства в Искитимском районе</t>
  </si>
  <si>
    <t>1.9. Проведение мероприятий направленных на сохранение, возрождение и пропаганду народной традиционной культуры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</si>
  <si>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сохранению, возрождению и пропаганде народной традиционной культуры</t>
    </r>
  </si>
  <si>
    <r>
      <t>Сохранение б</t>
    </r>
    <r>
      <rPr>
        <sz val="9"/>
        <color rgb="FF000000"/>
        <rFont val="Times New Roman"/>
        <family val="1"/>
        <charset val="204"/>
      </rPr>
      <t>огатейшего достояния народного искусства, традиций русского фольклора и его исторического развития</t>
    </r>
  </si>
  <si>
    <t>1.10. Проведение специальных тематических мероприятий по популяризации имиджа Искитимского района в сфере культуры (юбилеи, церемонии, награждения по итогам года)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</si>
  <si>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популяризации имиджа района</t>
    </r>
  </si>
  <si>
    <t>Привлечение внимания общественности и представителей средств массовой информации к Искитимскому району</t>
  </si>
  <si>
    <t>1.11. Проведение конкурсов и фестивалей среди муниципальных учреждений культуры Искитимского района</t>
  </si>
  <si>
    <r>
      <t>количество конкурсов и фестивалей</t>
    </r>
    <r>
      <rPr>
        <sz val="9"/>
        <color rgb="FF000000"/>
        <rFont val="Times New Roman"/>
        <family val="1"/>
        <charset val="204"/>
      </rPr>
      <t xml:space="preserve"> среди муниципальных учреждений культуры</t>
    </r>
  </si>
  <si>
    <t>ЦРКИр, ЦБС</t>
  </si>
  <si>
    <t xml:space="preserve">Поддержка креативности и инициативы, </t>
  </si>
  <si>
    <t xml:space="preserve"> поиск и внедрение новых технологий,</t>
  </si>
  <si>
    <t>форм и методов работы в деятельность учреждений.</t>
  </si>
  <si>
    <t>1.12. Издание календаря знаменательных дат</t>
  </si>
  <si>
    <r>
      <t xml:space="preserve">количество </t>
    </r>
    <r>
      <rPr>
        <sz val="9"/>
        <color rgb="FF000000"/>
        <rFont val="Times New Roman"/>
        <family val="1"/>
        <charset val="204"/>
      </rPr>
      <t>календарей знаменательных дат</t>
    </r>
  </si>
  <si>
    <t>Привлечение внимания широкой общественности к Искитимскому району</t>
  </si>
  <si>
    <t>Итого затрат по задаче 1, в том числе:</t>
  </si>
  <si>
    <t>Задача 2. Улучшение условий для удовлетворения культурных запросов и духовных потребностей</t>
  </si>
  <si>
    <t>2.1.Проведение ремонта муниципальных учреждений культуры.</t>
  </si>
  <si>
    <t>количество отремонтированных объектов</t>
  </si>
  <si>
    <t>Улучшение и обновление материально-технического состояния учреждений культуры.</t>
  </si>
  <si>
    <t>2.2. Приобретение материальных и технических средств для сельских клубов.</t>
  </si>
  <si>
    <t>количество объектов, получивших материальные и технические средства</t>
  </si>
  <si>
    <t>Улучшение и обновление материально-технического состояния учреждений культуры</t>
  </si>
  <si>
    <t xml:space="preserve">2.3. Государственная поддержка лучших работников муниципальных учреждений культуры, </t>
  </si>
  <si>
    <t>количество поощренных работников муниципальных учреждений культуры</t>
  </si>
  <si>
    <t>Повышение престижа профессий, связанных с культурой района.</t>
  </si>
  <si>
    <t>2.4.Восстановление (ремонт, реставрация, благоустройство) воинских захоронений</t>
  </si>
  <si>
    <t>количество восстановленных воинских  захоронений</t>
  </si>
  <si>
    <t>Формирование у жителей гражданской позиции и чувства гордости за свою страну</t>
  </si>
  <si>
    <t>Итого затрат по задаче 2, в том числе:</t>
  </si>
  <si>
    <t>Итого затрат на реализацию программы, в том числе:</t>
  </si>
  <si>
    <t>2.5.Создание модельных муниципальных библиотек за счет средств резервного фонда Правительства Российской Федерации</t>
  </si>
  <si>
    <t>Создание в библиотеке информационную, культурно-творческую и психологически комфортную среду</t>
  </si>
  <si>
    <t>к постановлению администрации</t>
  </si>
  <si>
    <t>к муниципальной программе</t>
  </si>
  <si>
    <t>"Культура Искитимского райлна"</t>
  </si>
  <si>
    <t>Используемые сокращения:</t>
  </si>
  <si>
    <t xml:space="preserve"> ЦБС – МКУК «Искитимская централизованная библиотечная система»</t>
  </si>
  <si>
    <t>ПРИЛОЖЕНИЕ 1</t>
  </si>
  <si>
    <t>количество установленных мемориальных знаков</t>
  </si>
  <si>
    <t>количество созданных модельных библиотек</t>
  </si>
  <si>
    <t xml:space="preserve">2.6.Проведение работ на воинских захоронениях государственной программы Новосибирской области "Культура Новосибирской области" (установка мемориальных знаков) </t>
  </si>
  <si>
    <t xml:space="preserve">Искитимского района </t>
  </si>
  <si>
    <t>от 07.06.2022 № 561</t>
  </si>
  <si>
    <t>"ПРИЛОЖЕНИЕ 2</t>
  </si>
  <si>
    <t>ЦРКИр – МБУК «Центр развития культуры Искитимского района»"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</si>
</sst>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theme="1"/>
      <name val="Calibri"/>
      <family val="2"/>
      <scheme val="minor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15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0" borderId="9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9" fillId="0" borderId="0" xfId="0" applyFont="1" applyBorder="1"/>
    <xf numFmtId="0" fontId="10" fillId="0" borderId="0" xfId="0" applyFont="1" applyAlignment="1">
      <alignment horizontal="left"/>
    </xf>
    <xf numFmtId="0" fontId="4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02"/>
  <sheetViews>
    <sheetView tabSelected="1" topLeftCell="J194" workbookViewId="0">
      <selection activeCell="P57" sqref="P57:P64"/>
    </sheetView>
  </sheetViews>
  <sheetFormatPr defaultRowHeight="14.4"/>
  <cols>
    <col min="1" max="1" width="0.33203125" customWidth="1"/>
    <col min="2" max="2" width="8.88671875" hidden="1" customWidth="1"/>
    <col min="3" max="3" width="3" customWidth="1"/>
    <col min="4" max="4" width="9.109375" hidden="1" customWidth="1"/>
    <col min="5" max="5" width="21.33203125" customWidth="1"/>
    <col min="6" max="6" width="16.33203125" customWidth="1"/>
    <col min="9" max="9" width="10" bestFit="1" customWidth="1"/>
    <col min="10" max="10" width="11.33203125" customWidth="1"/>
    <col min="11" max="11" width="10" bestFit="1" customWidth="1"/>
    <col min="12" max="12" width="13.109375" bestFit="1" customWidth="1"/>
    <col min="14" max="14" width="10" bestFit="1" customWidth="1"/>
    <col min="15" max="15" width="15.88671875" customWidth="1"/>
    <col min="16" max="16" width="27" customWidth="1"/>
  </cols>
  <sheetData>
    <row r="1" spans="2:16" ht="18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76" t="s">
        <v>89</v>
      </c>
      <c r="P1" s="76"/>
    </row>
    <row r="2" spans="2:16" ht="18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76" t="s">
        <v>84</v>
      </c>
      <c r="P2" s="76"/>
    </row>
    <row r="3" spans="2:16" ht="18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76" t="s">
        <v>93</v>
      </c>
      <c r="P3" s="76"/>
    </row>
    <row r="4" spans="2:16" ht="18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76" t="s">
        <v>94</v>
      </c>
      <c r="P4" s="76"/>
    </row>
    <row r="5" spans="2:16" ht="18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4"/>
      <c r="P5" s="34"/>
    </row>
    <row r="6" spans="2:16" ht="18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76" t="s">
        <v>95</v>
      </c>
      <c r="P6" s="76"/>
    </row>
    <row r="7" spans="2:16" ht="18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76" t="s">
        <v>85</v>
      </c>
      <c r="P7" s="76"/>
    </row>
    <row r="8" spans="2:16" ht="18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76" t="s">
        <v>86</v>
      </c>
      <c r="P8" s="76"/>
    </row>
    <row r="9" spans="2:16" ht="18"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9"/>
      <c r="P9" s="39"/>
    </row>
    <row r="10" spans="2:16" ht="15" customHeight="1">
      <c r="B10" s="33"/>
      <c r="C10" s="33"/>
      <c r="D10" s="77" t="s">
        <v>0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16" ht="15.75" customHeight="1" thickBot="1">
      <c r="B11" s="77" t="s">
        <v>1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2:16" ht="32.25" customHeight="1" thickBot="1">
      <c r="E12" s="41" t="s">
        <v>2</v>
      </c>
      <c r="F12" s="41" t="s">
        <v>3</v>
      </c>
      <c r="G12" s="41" t="s">
        <v>4</v>
      </c>
      <c r="H12" s="44" t="s">
        <v>5</v>
      </c>
      <c r="I12" s="57"/>
      <c r="J12" s="57"/>
      <c r="K12" s="57"/>
      <c r="L12" s="57"/>
      <c r="M12" s="57"/>
      <c r="N12" s="45"/>
      <c r="O12" s="41" t="s">
        <v>6</v>
      </c>
      <c r="P12" s="41" t="s">
        <v>7</v>
      </c>
    </row>
    <row r="13" spans="2:16" ht="15" thickBot="1">
      <c r="E13" s="43"/>
      <c r="F13" s="43"/>
      <c r="G13" s="43"/>
      <c r="H13" s="1">
        <v>2020</v>
      </c>
      <c r="I13" s="1">
        <v>2021</v>
      </c>
      <c r="J13" s="1">
        <v>2022</v>
      </c>
      <c r="K13" s="1">
        <v>2023</v>
      </c>
      <c r="L13" s="1">
        <v>2024</v>
      </c>
      <c r="M13" s="1">
        <v>2025</v>
      </c>
      <c r="N13" s="1" t="s">
        <v>8</v>
      </c>
      <c r="O13" s="43"/>
      <c r="P13" s="43"/>
    </row>
    <row r="14" spans="2:16" ht="15" thickBot="1">
      <c r="E14" s="30">
        <v>1</v>
      </c>
      <c r="F14" s="1">
        <v>2</v>
      </c>
      <c r="G14" s="1">
        <v>3</v>
      </c>
      <c r="H14" s="1">
        <v>4</v>
      </c>
      <c r="I14" s="1">
        <v>5</v>
      </c>
      <c r="J14" s="1">
        <v>6</v>
      </c>
      <c r="K14" s="1">
        <v>7</v>
      </c>
      <c r="L14" s="1">
        <v>8</v>
      </c>
      <c r="M14" s="1">
        <v>9</v>
      </c>
      <c r="N14" s="1">
        <v>10</v>
      </c>
      <c r="O14" s="1">
        <v>11</v>
      </c>
      <c r="P14" s="1">
        <v>12</v>
      </c>
    </row>
    <row r="15" spans="2:16" ht="24" customHeight="1" thickBot="1">
      <c r="E15" s="44" t="s">
        <v>9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45"/>
    </row>
    <row r="16" spans="2:16" ht="15" thickBot="1">
      <c r="E16" s="44" t="s">
        <v>10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45"/>
    </row>
    <row r="17" spans="5:16" ht="58.5" customHeight="1" thickBot="1">
      <c r="E17" s="58" t="s">
        <v>11</v>
      </c>
      <c r="F17" s="1" t="s">
        <v>12</v>
      </c>
      <c r="G17" s="1" t="s">
        <v>13</v>
      </c>
      <c r="H17" s="1">
        <v>26277</v>
      </c>
      <c r="I17" s="1">
        <v>26280</v>
      </c>
      <c r="J17" s="1">
        <v>26282</v>
      </c>
      <c r="K17" s="1">
        <v>26282</v>
      </c>
      <c r="L17" s="1">
        <v>26282</v>
      </c>
      <c r="M17" s="1">
        <v>26282</v>
      </c>
      <c r="N17" s="1" t="s">
        <v>14</v>
      </c>
      <c r="O17" s="41" t="s">
        <v>15</v>
      </c>
      <c r="P17" s="41" t="s">
        <v>16</v>
      </c>
    </row>
    <row r="18" spans="5:16" ht="15" thickBot="1">
      <c r="E18" s="59"/>
      <c r="F18" s="1" t="s">
        <v>17</v>
      </c>
      <c r="G18" s="1" t="s">
        <v>18</v>
      </c>
      <c r="H18" s="3">
        <v>1.81789</v>
      </c>
      <c r="I18" s="3">
        <f>I19/I17</f>
        <v>1.8678500761035011</v>
      </c>
      <c r="J18" s="3">
        <f t="shared" ref="J18:M18" si="0">J19/J17</f>
        <v>2.0159843238718516</v>
      </c>
      <c r="K18" s="3">
        <f t="shared" si="0"/>
        <v>0.76485427288638619</v>
      </c>
      <c r="L18" s="3">
        <f t="shared" si="0"/>
        <v>0.83445323795753745</v>
      </c>
      <c r="M18" s="3">
        <f t="shared" si="0"/>
        <v>0.84078076249904887</v>
      </c>
      <c r="N18" s="1" t="s">
        <v>14</v>
      </c>
      <c r="O18" s="42"/>
      <c r="P18" s="42"/>
    </row>
    <row r="19" spans="5:16">
      <c r="E19" s="59"/>
      <c r="F19" s="2" t="s">
        <v>19</v>
      </c>
      <c r="G19" s="41" t="s">
        <v>18</v>
      </c>
      <c r="H19" s="69">
        <f>H21+H22+H23+H24</f>
        <v>47768.9</v>
      </c>
      <c r="I19" s="69">
        <f>I21+I22+I23+I24</f>
        <v>49087.100000000006</v>
      </c>
      <c r="J19" s="69">
        <f t="shared" ref="J19:M19" si="1">J21+J22+J23+J24</f>
        <v>52984.100000000006</v>
      </c>
      <c r="K19" s="69">
        <f t="shared" si="1"/>
        <v>20101.900000000001</v>
      </c>
      <c r="L19" s="69">
        <f t="shared" si="1"/>
        <v>21931.1</v>
      </c>
      <c r="M19" s="69">
        <f t="shared" si="1"/>
        <v>22097.4</v>
      </c>
      <c r="N19" s="46">
        <f>SUM(H19:M20)</f>
        <v>213970.5</v>
      </c>
      <c r="O19" s="42"/>
      <c r="P19" s="42"/>
    </row>
    <row r="20" spans="5:16" ht="15" thickBot="1">
      <c r="E20" s="59"/>
      <c r="F20" s="1" t="s">
        <v>20</v>
      </c>
      <c r="G20" s="43"/>
      <c r="H20" s="70"/>
      <c r="I20" s="70"/>
      <c r="J20" s="70"/>
      <c r="K20" s="70"/>
      <c r="L20" s="70"/>
      <c r="M20" s="70"/>
      <c r="N20" s="47"/>
      <c r="O20" s="42"/>
      <c r="P20" s="42"/>
    </row>
    <row r="21" spans="5:16" ht="15" thickBot="1">
      <c r="E21" s="59"/>
      <c r="F21" s="1" t="s">
        <v>21</v>
      </c>
      <c r="G21" s="1" t="s">
        <v>18</v>
      </c>
      <c r="H21" s="12">
        <v>0</v>
      </c>
      <c r="I21" s="12">
        <v>0</v>
      </c>
      <c r="J21" s="12">
        <v>0</v>
      </c>
      <c r="K21" s="12">
        <v>0</v>
      </c>
      <c r="L21" s="13">
        <v>0</v>
      </c>
      <c r="M21" s="13">
        <v>0</v>
      </c>
      <c r="N21" s="13">
        <f>SUM(H21:M21)</f>
        <v>0</v>
      </c>
      <c r="O21" s="42"/>
      <c r="P21" s="42"/>
    </row>
    <row r="22" spans="5:16" ht="15" thickBot="1">
      <c r="E22" s="59"/>
      <c r="F22" s="1" t="s">
        <v>22</v>
      </c>
      <c r="G22" s="1" t="s">
        <v>18</v>
      </c>
      <c r="H22" s="12">
        <v>21580.9</v>
      </c>
      <c r="I22" s="12">
        <v>40234.800000000003</v>
      </c>
      <c r="J22" s="12">
        <v>39276.400000000001</v>
      </c>
      <c r="K22" s="12">
        <v>0</v>
      </c>
      <c r="L22" s="13">
        <v>0</v>
      </c>
      <c r="M22" s="13">
        <v>0</v>
      </c>
      <c r="N22" s="13">
        <f>SUM(H22:M22)</f>
        <v>101092.1</v>
      </c>
      <c r="O22" s="42"/>
      <c r="P22" s="42"/>
    </row>
    <row r="23" spans="5:16" ht="15" thickBot="1">
      <c r="E23" s="59"/>
      <c r="F23" s="1" t="s">
        <v>23</v>
      </c>
      <c r="G23" s="1" t="s">
        <v>18</v>
      </c>
      <c r="H23" s="12">
        <v>26188</v>
      </c>
      <c r="I23" s="12">
        <v>8852.2999999999993</v>
      </c>
      <c r="J23" s="12">
        <v>13707.7</v>
      </c>
      <c r="K23" s="12">
        <v>20101.900000000001</v>
      </c>
      <c r="L23" s="13">
        <v>21931.1</v>
      </c>
      <c r="M23" s="13">
        <v>22097.4</v>
      </c>
      <c r="N23" s="13">
        <f>SUM(H23:M23)</f>
        <v>112878.39999999999</v>
      </c>
      <c r="O23" s="42"/>
      <c r="P23" s="42"/>
    </row>
    <row r="24" spans="5:16" ht="24.6" thickBot="1">
      <c r="E24" s="60"/>
      <c r="F24" s="1" t="s">
        <v>24</v>
      </c>
      <c r="G24" s="1" t="s">
        <v>18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f>SUM(H24:M24)</f>
        <v>0</v>
      </c>
      <c r="O24" s="43"/>
      <c r="P24" s="43"/>
    </row>
    <row r="25" spans="5:16" ht="15" thickBot="1">
      <c r="E25" s="61" t="s">
        <v>25</v>
      </c>
      <c r="F25" s="23" t="s">
        <v>26</v>
      </c>
      <c r="G25" s="23" t="s">
        <v>27</v>
      </c>
      <c r="H25" s="23">
        <v>0</v>
      </c>
      <c r="I25" s="23">
        <v>3276</v>
      </c>
      <c r="J25" s="23">
        <v>1903</v>
      </c>
      <c r="K25" s="23">
        <v>1903</v>
      </c>
      <c r="L25" s="23">
        <v>1903</v>
      </c>
      <c r="M25" s="23">
        <v>2</v>
      </c>
      <c r="N25" s="1"/>
      <c r="O25" s="41" t="s">
        <v>15</v>
      </c>
      <c r="P25" s="41" t="s">
        <v>28</v>
      </c>
    </row>
    <row r="26" spans="5:16" ht="15" thickBot="1">
      <c r="E26" s="62"/>
      <c r="F26" s="23" t="s">
        <v>17</v>
      </c>
      <c r="G26" s="23" t="s">
        <v>18</v>
      </c>
      <c r="H26" s="24">
        <v>0</v>
      </c>
      <c r="I26" s="28">
        <v>0.47706999999999999</v>
      </c>
      <c r="J26" s="28">
        <v>0.81733999999999996</v>
      </c>
      <c r="K26" s="28">
        <v>0.81733999999999996</v>
      </c>
      <c r="L26" s="28">
        <v>0.81733999999999996</v>
      </c>
      <c r="M26" s="28">
        <f t="shared" ref="M26" si="2">M27/M25</f>
        <v>0.35</v>
      </c>
      <c r="N26" s="1" t="s">
        <v>14</v>
      </c>
      <c r="O26" s="42"/>
      <c r="P26" s="42"/>
    </row>
    <row r="27" spans="5:16">
      <c r="E27" s="62"/>
      <c r="F27" s="25" t="s">
        <v>19</v>
      </c>
      <c r="G27" s="67" t="s">
        <v>18</v>
      </c>
      <c r="H27" s="52">
        <f>SUM(H29:H32)</f>
        <v>0</v>
      </c>
      <c r="I27" s="52">
        <f t="shared" ref="I27:M27" si="3">SUM(I29:I32)</f>
        <v>1562.8999999999999</v>
      </c>
      <c r="J27" s="52">
        <f t="shared" si="3"/>
        <v>1555.3999999999999</v>
      </c>
      <c r="K27" s="52">
        <f>SUM(K29:K32)</f>
        <v>1555.4</v>
      </c>
      <c r="L27" s="52">
        <f t="shared" si="3"/>
        <v>1555.4</v>
      </c>
      <c r="M27" s="52">
        <f t="shared" si="3"/>
        <v>0.7</v>
      </c>
      <c r="N27" s="46">
        <f>SUM(H27:M28)</f>
        <v>6229.8</v>
      </c>
      <c r="O27" s="42"/>
      <c r="P27" s="42"/>
    </row>
    <row r="28" spans="5:16" ht="15" thickBot="1">
      <c r="E28" s="62"/>
      <c r="F28" s="23" t="s">
        <v>20</v>
      </c>
      <c r="G28" s="68"/>
      <c r="H28" s="53"/>
      <c r="I28" s="53"/>
      <c r="J28" s="53"/>
      <c r="K28" s="53"/>
      <c r="L28" s="53"/>
      <c r="M28" s="53"/>
      <c r="N28" s="47"/>
      <c r="O28" s="42"/>
      <c r="P28" s="42"/>
    </row>
    <row r="29" spans="5:16" ht="15" thickBot="1">
      <c r="E29" s="62"/>
      <c r="F29" s="23" t="s">
        <v>21</v>
      </c>
      <c r="G29" s="23" t="s">
        <v>18</v>
      </c>
      <c r="H29" s="24">
        <v>0</v>
      </c>
      <c r="I29" s="24">
        <v>0</v>
      </c>
      <c r="J29" s="24">
        <v>591.9</v>
      </c>
      <c r="K29" s="24">
        <v>0</v>
      </c>
      <c r="L29" s="24">
        <v>0</v>
      </c>
      <c r="M29" s="24">
        <v>0</v>
      </c>
      <c r="N29" s="13">
        <f>SUM(H29:M29)</f>
        <v>591.9</v>
      </c>
      <c r="O29" s="42"/>
      <c r="P29" s="42"/>
    </row>
    <row r="30" spans="5:16" ht="15" thickBot="1">
      <c r="E30" s="62"/>
      <c r="F30" s="23" t="s">
        <v>22</v>
      </c>
      <c r="G30" s="23" t="s">
        <v>18</v>
      </c>
      <c r="H30" s="24">
        <v>0</v>
      </c>
      <c r="I30" s="24">
        <v>1538.8</v>
      </c>
      <c r="J30" s="24">
        <v>919.9</v>
      </c>
      <c r="K30" s="24">
        <v>1533.7</v>
      </c>
      <c r="L30" s="24">
        <v>1533.7</v>
      </c>
      <c r="M30" s="24">
        <v>0</v>
      </c>
      <c r="N30" s="13">
        <f>SUM(H30:M30)</f>
        <v>5526.0999999999995</v>
      </c>
      <c r="O30" s="42"/>
      <c r="P30" s="42"/>
    </row>
    <row r="31" spans="5:16" ht="15" thickBot="1">
      <c r="E31" s="62"/>
      <c r="F31" s="23" t="s">
        <v>23</v>
      </c>
      <c r="G31" s="23" t="s">
        <v>18</v>
      </c>
      <c r="H31" s="24">
        <v>0</v>
      </c>
      <c r="I31" s="24">
        <v>24.1</v>
      </c>
      <c r="J31" s="24">
        <v>43.6</v>
      </c>
      <c r="K31" s="24">
        <v>21.7</v>
      </c>
      <c r="L31" s="24">
        <v>21.7</v>
      </c>
      <c r="M31" s="24">
        <v>0.7</v>
      </c>
      <c r="N31" s="13">
        <f>SUM(H31:M31)</f>
        <v>111.80000000000001</v>
      </c>
      <c r="O31" s="42"/>
      <c r="P31" s="42"/>
    </row>
    <row r="32" spans="5:16" ht="24.6" thickBot="1">
      <c r="E32" s="63"/>
      <c r="F32" s="23" t="s">
        <v>24</v>
      </c>
      <c r="G32" s="23" t="s">
        <v>18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13">
        <v>0</v>
      </c>
      <c r="O32" s="43"/>
      <c r="P32" s="43"/>
    </row>
    <row r="33" spans="5:16" ht="48.6" thickBot="1">
      <c r="E33" s="71" t="s">
        <v>29</v>
      </c>
      <c r="F33" s="1" t="s">
        <v>30</v>
      </c>
      <c r="G33" s="1" t="s">
        <v>27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64" t="s">
        <v>15</v>
      </c>
      <c r="P33" s="64" t="s">
        <v>31</v>
      </c>
    </row>
    <row r="34" spans="5:16" ht="15" thickBot="1">
      <c r="E34" s="72"/>
      <c r="F34" s="1" t="s">
        <v>17</v>
      </c>
      <c r="G34" s="1" t="s">
        <v>18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 t="s">
        <v>14</v>
      </c>
      <c r="O34" s="65"/>
      <c r="P34" s="65"/>
    </row>
    <row r="35" spans="5:16">
      <c r="E35" s="72"/>
      <c r="F35" s="2" t="s">
        <v>19</v>
      </c>
      <c r="G35" s="41" t="s">
        <v>18</v>
      </c>
      <c r="H35" s="46">
        <f>SUM(H37:H40)</f>
        <v>0</v>
      </c>
      <c r="I35" s="46">
        <f t="shared" ref="I35:M35" si="4">SUM(I37:I40)</f>
        <v>0</v>
      </c>
      <c r="J35" s="46">
        <f t="shared" si="4"/>
        <v>0</v>
      </c>
      <c r="K35" s="46">
        <f t="shared" si="4"/>
        <v>0</v>
      </c>
      <c r="L35" s="46">
        <f t="shared" si="4"/>
        <v>0</v>
      </c>
      <c r="M35" s="46">
        <f t="shared" si="4"/>
        <v>0</v>
      </c>
      <c r="N35" s="46">
        <f>SUM(H35:M36)</f>
        <v>0</v>
      </c>
      <c r="O35" s="65"/>
      <c r="P35" s="65"/>
    </row>
    <row r="36" spans="5:16" ht="15" thickBot="1">
      <c r="E36" s="72"/>
      <c r="F36" s="1" t="s">
        <v>20</v>
      </c>
      <c r="G36" s="43"/>
      <c r="H36" s="47"/>
      <c r="I36" s="47"/>
      <c r="J36" s="47"/>
      <c r="K36" s="47"/>
      <c r="L36" s="47"/>
      <c r="M36" s="47"/>
      <c r="N36" s="47"/>
      <c r="O36" s="65"/>
      <c r="P36" s="65"/>
    </row>
    <row r="37" spans="5:16" ht="15" thickBot="1">
      <c r="E37" s="72"/>
      <c r="F37" s="1" t="s">
        <v>21</v>
      </c>
      <c r="G37" s="1" t="s">
        <v>18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f>SUM(H37:M37)</f>
        <v>0</v>
      </c>
      <c r="O37" s="65"/>
      <c r="P37" s="65"/>
    </row>
    <row r="38" spans="5:16" ht="15" thickBot="1">
      <c r="E38" s="72"/>
      <c r="F38" s="1" t="s">
        <v>22</v>
      </c>
      <c r="G38" s="1" t="s">
        <v>18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f>SUM(H38:M38)</f>
        <v>0</v>
      </c>
      <c r="O38" s="65"/>
      <c r="P38" s="65"/>
    </row>
    <row r="39" spans="5:16" ht="15" thickBot="1">
      <c r="E39" s="72"/>
      <c r="F39" s="1" t="s">
        <v>23</v>
      </c>
      <c r="G39" s="1" t="s">
        <v>18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f>SUM(H39:M39)</f>
        <v>0</v>
      </c>
      <c r="O39" s="65"/>
      <c r="P39" s="65"/>
    </row>
    <row r="40" spans="5:16" ht="24.6" thickBot="1">
      <c r="E40" s="73"/>
      <c r="F40" s="1" t="s">
        <v>24</v>
      </c>
      <c r="G40" s="1" t="s">
        <v>18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f>SUM(H40:M40)</f>
        <v>0</v>
      </c>
      <c r="O40" s="66"/>
      <c r="P40" s="66"/>
    </row>
    <row r="41" spans="5:16" ht="66" customHeight="1" thickBot="1">
      <c r="E41" s="61" t="s">
        <v>32</v>
      </c>
      <c r="F41" s="1" t="s">
        <v>33</v>
      </c>
      <c r="G41" s="1" t="s">
        <v>27</v>
      </c>
      <c r="H41" s="1">
        <v>42</v>
      </c>
      <c r="I41" s="1">
        <v>42</v>
      </c>
      <c r="J41" s="1">
        <v>42</v>
      </c>
      <c r="K41" s="23">
        <v>40</v>
      </c>
      <c r="L41" s="23">
        <v>40</v>
      </c>
      <c r="M41" s="1">
        <v>40</v>
      </c>
      <c r="N41" s="1">
        <f>SUM(H41:M41)</f>
        <v>246</v>
      </c>
      <c r="O41" s="41" t="s">
        <v>34</v>
      </c>
      <c r="P41" s="41" t="s">
        <v>35</v>
      </c>
    </row>
    <row r="42" spans="5:16" ht="15" thickBot="1">
      <c r="E42" s="62"/>
      <c r="F42" s="1" t="s">
        <v>17</v>
      </c>
      <c r="G42" s="1" t="s">
        <v>18</v>
      </c>
      <c r="H42" s="18">
        <v>305.3</v>
      </c>
      <c r="I42" s="18">
        <v>309.81900000000002</v>
      </c>
      <c r="J42" s="18">
        <v>306.56900000000002</v>
      </c>
      <c r="K42" s="26">
        <f t="shared" ref="K42:M42" si="5">K43/K41</f>
        <v>165.3175</v>
      </c>
      <c r="L42" s="26">
        <f t="shared" si="5"/>
        <v>184.31</v>
      </c>
      <c r="M42" s="18">
        <f t="shared" si="5"/>
        <v>232.41249999999999</v>
      </c>
      <c r="N42" s="1" t="s">
        <v>14</v>
      </c>
      <c r="O42" s="42"/>
      <c r="P42" s="42"/>
    </row>
    <row r="43" spans="5:16">
      <c r="E43" s="62"/>
      <c r="F43" s="2" t="s">
        <v>19</v>
      </c>
      <c r="G43" s="41" t="s">
        <v>18</v>
      </c>
      <c r="H43" s="69">
        <f>SUM(H45:H48)</f>
        <v>12822.6</v>
      </c>
      <c r="I43" s="69">
        <f t="shared" ref="I43:M43" si="6">SUM(I45:I48)</f>
        <v>13012.400000000001</v>
      </c>
      <c r="J43" s="69">
        <f>SUM(J45:J48)</f>
        <v>12875.9</v>
      </c>
      <c r="K43" s="74">
        <f t="shared" si="6"/>
        <v>6612.7</v>
      </c>
      <c r="L43" s="74">
        <f t="shared" si="6"/>
        <v>7372.4</v>
      </c>
      <c r="M43" s="69">
        <f t="shared" si="6"/>
        <v>9296.5</v>
      </c>
      <c r="N43" s="46">
        <f>SUM(H43:M44)</f>
        <v>61992.5</v>
      </c>
      <c r="O43" s="42"/>
      <c r="P43" s="42"/>
    </row>
    <row r="44" spans="5:16" ht="15" thickBot="1">
      <c r="E44" s="62"/>
      <c r="F44" s="1" t="s">
        <v>20</v>
      </c>
      <c r="G44" s="43"/>
      <c r="H44" s="70"/>
      <c r="I44" s="70"/>
      <c r="J44" s="70"/>
      <c r="K44" s="75"/>
      <c r="L44" s="75"/>
      <c r="M44" s="70"/>
      <c r="N44" s="47"/>
      <c r="O44" s="42"/>
      <c r="P44" s="42"/>
    </row>
    <row r="45" spans="5:16" ht="15" thickBot="1">
      <c r="E45" s="62"/>
      <c r="F45" s="1" t="s">
        <v>21</v>
      </c>
      <c r="G45" s="1" t="s">
        <v>18</v>
      </c>
      <c r="H45" s="12">
        <v>0</v>
      </c>
      <c r="I45" s="12">
        <v>0</v>
      </c>
      <c r="J45" s="12">
        <v>0</v>
      </c>
      <c r="K45" s="27">
        <v>0</v>
      </c>
      <c r="L45" s="24">
        <v>0</v>
      </c>
      <c r="M45" s="13">
        <v>0</v>
      </c>
      <c r="N45" s="13">
        <f>SUM(H45:M45)</f>
        <v>0</v>
      </c>
      <c r="O45" s="42"/>
      <c r="P45" s="42"/>
    </row>
    <row r="46" spans="5:16" ht="15" thickBot="1">
      <c r="E46" s="62"/>
      <c r="F46" s="1" t="s">
        <v>22</v>
      </c>
      <c r="G46" s="1" t="s">
        <v>18</v>
      </c>
      <c r="H46" s="12">
        <v>769.5</v>
      </c>
      <c r="I46" s="12">
        <v>397.7</v>
      </c>
      <c r="J46" s="12">
        <v>484</v>
      </c>
      <c r="K46" s="27">
        <v>0</v>
      </c>
      <c r="L46" s="24">
        <v>0</v>
      </c>
      <c r="M46" s="13">
        <v>0</v>
      </c>
      <c r="N46" s="13">
        <f>SUM(H46:M46)</f>
        <v>1651.2</v>
      </c>
      <c r="O46" s="42"/>
      <c r="P46" s="42"/>
    </row>
    <row r="47" spans="5:16" ht="15" thickBot="1">
      <c r="E47" s="62"/>
      <c r="F47" s="1" t="s">
        <v>23</v>
      </c>
      <c r="G47" s="1" t="s">
        <v>18</v>
      </c>
      <c r="H47" s="12">
        <v>12053.1</v>
      </c>
      <c r="I47" s="12">
        <v>12614.7</v>
      </c>
      <c r="J47" s="12">
        <v>12391.9</v>
      </c>
      <c r="K47" s="27">
        <v>6612.7</v>
      </c>
      <c r="L47" s="24">
        <v>7372.4</v>
      </c>
      <c r="M47" s="13">
        <v>9296.5</v>
      </c>
      <c r="N47" s="13">
        <f>SUM(H47:M47)</f>
        <v>60341.3</v>
      </c>
      <c r="O47" s="42"/>
      <c r="P47" s="42"/>
    </row>
    <row r="48" spans="5:16" ht="24.6" thickBot="1">
      <c r="E48" s="63"/>
      <c r="F48" s="1" t="s">
        <v>24</v>
      </c>
      <c r="G48" s="1" t="s">
        <v>18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f>SUM(H48:M48)</f>
        <v>0</v>
      </c>
      <c r="O48" s="43"/>
      <c r="P48" s="43"/>
    </row>
    <row r="49" spans="5:16" ht="84" customHeight="1" thickBot="1">
      <c r="E49" s="61" t="s">
        <v>36</v>
      </c>
      <c r="F49" s="1" t="s">
        <v>37</v>
      </c>
      <c r="G49" s="1" t="s">
        <v>27</v>
      </c>
      <c r="H49" s="1">
        <v>5</v>
      </c>
      <c r="I49" s="1">
        <v>5</v>
      </c>
      <c r="J49" s="1">
        <v>5</v>
      </c>
      <c r="K49" s="1">
        <v>4</v>
      </c>
      <c r="L49" s="1">
        <v>4</v>
      </c>
      <c r="M49" s="1">
        <v>4</v>
      </c>
      <c r="N49" s="1">
        <f>SUM(H49:M49)</f>
        <v>27</v>
      </c>
      <c r="O49" s="41" t="s">
        <v>38</v>
      </c>
      <c r="P49" s="58" t="s">
        <v>39</v>
      </c>
    </row>
    <row r="50" spans="5:16" ht="15" thickBot="1">
      <c r="E50" s="62"/>
      <c r="F50" s="1" t="s">
        <v>17</v>
      </c>
      <c r="G50" s="1" t="s">
        <v>18</v>
      </c>
      <c r="H50" s="13">
        <v>46</v>
      </c>
      <c r="I50" s="13">
        <v>46.9</v>
      </c>
      <c r="J50" s="13">
        <v>27.8</v>
      </c>
      <c r="K50" s="13">
        <v>20</v>
      </c>
      <c r="L50" s="13">
        <v>20</v>
      </c>
      <c r="M50" s="13">
        <v>20</v>
      </c>
      <c r="N50" s="1" t="s">
        <v>14</v>
      </c>
      <c r="O50" s="42"/>
      <c r="P50" s="59"/>
    </row>
    <row r="51" spans="5:16">
      <c r="E51" s="62"/>
      <c r="F51" s="2" t="s">
        <v>19</v>
      </c>
      <c r="G51" s="41" t="s">
        <v>18</v>
      </c>
      <c r="H51" s="46">
        <f>SUM(H53:H56)</f>
        <v>230</v>
      </c>
      <c r="I51" s="46">
        <f t="shared" ref="I51:M51" si="7">SUM(I53:I56)</f>
        <v>234.5</v>
      </c>
      <c r="J51" s="46">
        <f t="shared" si="7"/>
        <v>139</v>
      </c>
      <c r="K51" s="46">
        <f t="shared" si="7"/>
        <v>80</v>
      </c>
      <c r="L51" s="46">
        <f t="shared" si="7"/>
        <v>80</v>
      </c>
      <c r="M51" s="46">
        <f t="shared" si="7"/>
        <v>80</v>
      </c>
      <c r="N51" s="46">
        <f>SUM(H51:M52)</f>
        <v>843.5</v>
      </c>
      <c r="O51" s="42"/>
      <c r="P51" s="59"/>
    </row>
    <row r="52" spans="5:16" ht="15" thickBot="1">
      <c r="E52" s="62"/>
      <c r="F52" s="1" t="s">
        <v>20</v>
      </c>
      <c r="G52" s="43"/>
      <c r="H52" s="47"/>
      <c r="I52" s="47"/>
      <c r="J52" s="47"/>
      <c r="K52" s="47"/>
      <c r="L52" s="47"/>
      <c r="M52" s="47"/>
      <c r="N52" s="47"/>
      <c r="O52" s="42"/>
      <c r="P52" s="59"/>
    </row>
    <row r="53" spans="5:16" ht="15" thickBot="1">
      <c r="E53" s="62"/>
      <c r="F53" s="1" t="s">
        <v>21</v>
      </c>
      <c r="G53" s="1" t="s">
        <v>18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42"/>
      <c r="P53" s="59"/>
    </row>
    <row r="54" spans="5:16" ht="15" thickBot="1">
      <c r="E54" s="62"/>
      <c r="F54" s="1" t="s">
        <v>22</v>
      </c>
      <c r="G54" s="1" t="s">
        <v>18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f>SUM(H54:M54)</f>
        <v>0</v>
      </c>
      <c r="O54" s="42"/>
      <c r="P54" s="59"/>
    </row>
    <row r="55" spans="5:16" ht="15" thickBot="1">
      <c r="E55" s="62"/>
      <c r="F55" s="1" t="s">
        <v>40</v>
      </c>
      <c r="G55" s="1" t="s">
        <v>18</v>
      </c>
      <c r="H55" s="13">
        <v>230</v>
      </c>
      <c r="I55" s="13">
        <v>234.5</v>
      </c>
      <c r="J55" s="13">
        <v>139</v>
      </c>
      <c r="K55" s="13">
        <v>80</v>
      </c>
      <c r="L55" s="13">
        <v>80</v>
      </c>
      <c r="M55" s="13">
        <v>80</v>
      </c>
      <c r="N55" s="13">
        <f>SUM(H55:M55)</f>
        <v>843.5</v>
      </c>
      <c r="O55" s="42"/>
      <c r="P55" s="59"/>
    </row>
    <row r="56" spans="5:16" ht="24.6" thickBot="1">
      <c r="E56" s="63"/>
      <c r="F56" s="1" t="s">
        <v>24</v>
      </c>
      <c r="G56" s="1" t="s">
        <v>18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f>SUM(H56:M56)</f>
        <v>0</v>
      </c>
      <c r="O56" s="43"/>
      <c r="P56" s="60"/>
    </row>
    <row r="57" spans="5:16" ht="62.25" customHeight="1" thickBot="1">
      <c r="E57" s="71" t="s">
        <v>41</v>
      </c>
      <c r="F57" s="1" t="s">
        <v>42</v>
      </c>
      <c r="G57" s="1" t="s">
        <v>27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f>SUM(H57:M57)</f>
        <v>12</v>
      </c>
      <c r="O57" s="41" t="s">
        <v>43</v>
      </c>
      <c r="P57" s="64" t="s">
        <v>44</v>
      </c>
    </row>
    <row r="58" spans="5:16" ht="15" thickBot="1">
      <c r="E58" s="72"/>
      <c r="F58" s="1" t="s">
        <v>17</v>
      </c>
      <c r="G58" s="1" t="s">
        <v>18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" t="s">
        <v>14</v>
      </c>
      <c r="O58" s="42"/>
      <c r="P58" s="78"/>
    </row>
    <row r="59" spans="5:16">
      <c r="E59" s="72"/>
      <c r="F59" s="2" t="s">
        <v>19</v>
      </c>
      <c r="G59" s="41" t="s">
        <v>18</v>
      </c>
      <c r="H59" s="46">
        <f>SUM(H61:H64)</f>
        <v>0</v>
      </c>
      <c r="I59" s="46">
        <f t="shared" ref="I59:M59" si="8">SUM(I61:I64)</f>
        <v>0</v>
      </c>
      <c r="J59" s="46">
        <f t="shared" si="8"/>
        <v>0</v>
      </c>
      <c r="K59" s="46">
        <f t="shared" si="8"/>
        <v>0</v>
      </c>
      <c r="L59" s="46">
        <f t="shared" si="8"/>
        <v>0</v>
      </c>
      <c r="M59" s="46">
        <f t="shared" si="8"/>
        <v>0</v>
      </c>
      <c r="N59" s="46">
        <f>SUM(H59:M60)</f>
        <v>0</v>
      </c>
      <c r="O59" s="42"/>
      <c r="P59" s="78"/>
    </row>
    <row r="60" spans="5:16" ht="15" thickBot="1">
      <c r="E60" s="72"/>
      <c r="F60" s="1" t="s">
        <v>20</v>
      </c>
      <c r="G60" s="43"/>
      <c r="H60" s="47"/>
      <c r="I60" s="47"/>
      <c r="J60" s="47"/>
      <c r="K60" s="47"/>
      <c r="L60" s="47"/>
      <c r="M60" s="47"/>
      <c r="N60" s="47"/>
      <c r="O60" s="42"/>
      <c r="P60" s="78"/>
    </row>
    <row r="61" spans="5:16" ht="15" thickBot="1">
      <c r="E61" s="72"/>
      <c r="F61" s="1" t="s">
        <v>21</v>
      </c>
      <c r="G61" s="1" t="s">
        <v>18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f>SUM(H61:M61)</f>
        <v>0</v>
      </c>
      <c r="O61" s="42"/>
      <c r="P61" s="78"/>
    </row>
    <row r="62" spans="5:16" ht="15" thickBot="1">
      <c r="E62" s="72"/>
      <c r="F62" s="1" t="s">
        <v>22</v>
      </c>
      <c r="G62" s="1" t="s">
        <v>18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f>SUM(H62:M62)</f>
        <v>0</v>
      </c>
      <c r="O62" s="42"/>
      <c r="P62" s="78"/>
    </row>
    <row r="63" spans="5:16" ht="15" thickBot="1">
      <c r="E63" s="72"/>
      <c r="F63" s="1" t="s">
        <v>23</v>
      </c>
      <c r="G63" s="1" t="s">
        <v>18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f>SUM(H63:M63)</f>
        <v>0</v>
      </c>
      <c r="O63" s="42"/>
      <c r="P63" s="78"/>
    </row>
    <row r="64" spans="5:16" ht="24.6" thickBot="1">
      <c r="E64" s="73"/>
      <c r="F64" s="1" t="s">
        <v>24</v>
      </c>
      <c r="G64" s="1" t="s">
        <v>18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f>SUM(H64:M64)</f>
        <v>0</v>
      </c>
      <c r="O64" s="43"/>
      <c r="P64" s="79"/>
    </row>
    <row r="65" spans="5:16" ht="24.6" thickBot="1">
      <c r="E65" s="58" t="s">
        <v>45</v>
      </c>
      <c r="F65" s="1" t="s">
        <v>46</v>
      </c>
      <c r="G65" s="1" t="s">
        <v>13</v>
      </c>
      <c r="H65" s="1">
        <v>10</v>
      </c>
      <c r="I65" s="1">
        <v>10</v>
      </c>
      <c r="J65" s="1">
        <v>10</v>
      </c>
      <c r="K65" s="1">
        <v>10</v>
      </c>
      <c r="L65" s="1">
        <v>10</v>
      </c>
      <c r="M65" s="1">
        <v>10</v>
      </c>
      <c r="N65" s="1">
        <f>SUM(H65:M65)</f>
        <v>60</v>
      </c>
      <c r="O65" s="41" t="s">
        <v>34</v>
      </c>
      <c r="P65" s="41" t="s">
        <v>47</v>
      </c>
    </row>
    <row r="66" spans="5:16" ht="15" thickBot="1">
      <c r="E66" s="59"/>
      <c r="F66" s="1" t="s">
        <v>17</v>
      </c>
      <c r="G66" s="1" t="s">
        <v>18</v>
      </c>
      <c r="H66" s="13">
        <v>2</v>
      </c>
      <c r="I66" s="13">
        <v>2</v>
      </c>
      <c r="J66" s="13">
        <v>2</v>
      </c>
      <c r="K66" s="13">
        <v>2</v>
      </c>
      <c r="L66" s="13">
        <v>2</v>
      </c>
      <c r="M66" s="13">
        <v>2</v>
      </c>
      <c r="N66" s="1" t="s">
        <v>14</v>
      </c>
      <c r="O66" s="42"/>
      <c r="P66" s="42"/>
    </row>
    <row r="67" spans="5:16">
      <c r="E67" s="59"/>
      <c r="F67" s="2" t="s">
        <v>19</v>
      </c>
      <c r="G67" s="41" t="s">
        <v>18</v>
      </c>
      <c r="H67" s="46">
        <f>SUM(H69:H72)</f>
        <v>20</v>
      </c>
      <c r="I67" s="46">
        <f t="shared" ref="I67:M67" si="9">SUM(I69:I72)</f>
        <v>20</v>
      </c>
      <c r="J67" s="46">
        <f t="shared" si="9"/>
        <v>20</v>
      </c>
      <c r="K67" s="46">
        <f t="shared" si="9"/>
        <v>20</v>
      </c>
      <c r="L67" s="46">
        <f t="shared" si="9"/>
        <v>20</v>
      </c>
      <c r="M67" s="46">
        <f t="shared" si="9"/>
        <v>20</v>
      </c>
      <c r="N67" s="46">
        <f>SUM(H67:M68)</f>
        <v>120</v>
      </c>
      <c r="O67" s="42"/>
      <c r="P67" s="42"/>
    </row>
    <row r="68" spans="5:16" ht="15" thickBot="1">
      <c r="E68" s="59"/>
      <c r="F68" s="1" t="s">
        <v>20</v>
      </c>
      <c r="G68" s="43"/>
      <c r="H68" s="47"/>
      <c r="I68" s="47"/>
      <c r="J68" s="47"/>
      <c r="K68" s="47"/>
      <c r="L68" s="47"/>
      <c r="M68" s="47"/>
      <c r="N68" s="47"/>
      <c r="O68" s="42"/>
      <c r="P68" s="42"/>
    </row>
    <row r="69" spans="5:16" ht="15" thickBot="1">
      <c r="E69" s="59"/>
      <c r="F69" s="1" t="s">
        <v>21</v>
      </c>
      <c r="G69" s="1" t="s">
        <v>18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f>SUM(H69:M69)</f>
        <v>0</v>
      </c>
      <c r="O69" s="42"/>
      <c r="P69" s="42"/>
    </row>
    <row r="70" spans="5:16" ht="15" thickBot="1">
      <c r="E70" s="59"/>
      <c r="F70" s="1" t="s">
        <v>22</v>
      </c>
      <c r="G70" s="1" t="s">
        <v>18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f>SUM(H70:M70)</f>
        <v>0</v>
      </c>
      <c r="O70" s="42"/>
      <c r="P70" s="42"/>
    </row>
    <row r="71" spans="5:16" ht="15" thickBot="1">
      <c r="E71" s="59"/>
      <c r="F71" s="1" t="s">
        <v>40</v>
      </c>
      <c r="G71" s="1" t="s">
        <v>18</v>
      </c>
      <c r="H71" s="13">
        <v>20</v>
      </c>
      <c r="I71" s="13">
        <v>20</v>
      </c>
      <c r="J71" s="13">
        <v>20</v>
      </c>
      <c r="K71" s="13">
        <v>20</v>
      </c>
      <c r="L71" s="13">
        <v>20</v>
      </c>
      <c r="M71" s="13">
        <v>20</v>
      </c>
      <c r="N71" s="13">
        <f>SUM(H71:M71)</f>
        <v>120</v>
      </c>
      <c r="O71" s="42"/>
      <c r="P71" s="42"/>
    </row>
    <row r="72" spans="5:16" ht="24.6" thickBot="1">
      <c r="E72" s="60"/>
      <c r="F72" s="1" t="s">
        <v>24</v>
      </c>
      <c r="G72" s="1" t="s">
        <v>18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f>SUM(H72:M72)</f>
        <v>0</v>
      </c>
      <c r="O72" s="43"/>
      <c r="P72" s="43"/>
    </row>
    <row r="73" spans="5:16" ht="55.5" customHeight="1" thickBot="1">
      <c r="E73" s="58" t="s">
        <v>48</v>
      </c>
      <c r="F73" s="1" t="s">
        <v>49</v>
      </c>
      <c r="G73" s="1" t="s">
        <v>27</v>
      </c>
      <c r="H73" s="1">
        <v>2</v>
      </c>
      <c r="I73" s="1">
        <v>2</v>
      </c>
      <c r="J73" s="1">
        <v>2</v>
      </c>
      <c r="K73" s="1">
        <v>2</v>
      </c>
      <c r="L73" s="1">
        <v>2</v>
      </c>
      <c r="M73" s="1">
        <v>2</v>
      </c>
      <c r="N73" s="1">
        <f>SUM(H73:M73)</f>
        <v>12</v>
      </c>
      <c r="O73" s="41" t="s">
        <v>34</v>
      </c>
      <c r="P73" s="41" t="s">
        <v>50</v>
      </c>
    </row>
    <row r="74" spans="5:16" ht="15" thickBot="1">
      <c r="E74" s="59"/>
      <c r="F74" s="1" t="s">
        <v>17</v>
      </c>
      <c r="G74" s="1" t="s">
        <v>18</v>
      </c>
      <c r="H74" s="13">
        <v>40</v>
      </c>
      <c r="I74" s="13">
        <v>40</v>
      </c>
      <c r="J74" s="13">
        <v>40</v>
      </c>
      <c r="K74" s="13">
        <v>40</v>
      </c>
      <c r="L74" s="13">
        <v>30</v>
      </c>
      <c r="M74" s="13">
        <v>30</v>
      </c>
      <c r="N74" s="1" t="s">
        <v>14</v>
      </c>
      <c r="O74" s="42"/>
      <c r="P74" s="42"/>
    </row>
    <row r="75" spans="5:16">
      <c r="E75" s="59"/>
      <c r="F75" s="2" t="s">
        <v>19</v>
      </c>
      <c r="G75" s="41" t="s">
        <v>18</v>
      </c>
      <c r="H75" s="46">
        <f>SUM(H77:H80)</f>
        <v>80</v>
      </c>
      <c r="I75" s="46">
        <f t="shared" ref="I75:M75" si="10">SUM(I77:I80)</f>
        <v>80</v>
      </c>
      <c r="J75" s="46">
        <f t="shared" si="10"/>
        <v>80</v>
      </c>
      <c r="K75" s="46">
        <f t="shared" si="10"/>
        <v>80</v>
      </c>
      <c r="L75" s="46">
        <f t="shared" si="10"/>
        <v>60</v>
      </c>
      <c r="M75" s="46">
        <f t="shared" si="10"/>
        <v>60</v>
      </c>
      <c r="N75" s="46">
        <f>SUM(H75:M76)</f>
        <v>440</v>
      </c>
      <c r="O75" s="42"/>
      <c r="P75" s="42"/>
    </row>
    <row r="76" spans="5:16" ht="15" thickBot="1">
      <c r="E76" s="59"/>
      <c r="F76" s="1" t="s">
        <v>20</v>
      </c>
      <c r="G76" s="43"/>
      <c r="H76" s="47"/>
      <c r="I76" s="47"/>
      <c r="J76" s="47"/>
      <c r="K76" s="47"/>
      <c r="L76" s="47"/>
      <c r="M76" s="47"/>
      <c r="N76" s="47"/>
      <c r="O76" s="42"/>
      <c r="P76" s="42"/>
    </row>
    <row r="77" spans="5:16" ht="15" thickBot="1">
      <c r="E77" s="59"/>
      <c r="F77" s="1" t="s">
        <v>21</v>
      </c>
      <c r="G77" s="1" t="s">
        <v>18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f>SUM(H77:M77)</f>
        <v>0</v>
      </c>
      <c r="O77" s="42"/>
      <c r="P77" s="42"/>
    </row>
    <row r="78" spans="5:16" ht="15" thickBot="1">
      <c r="E78" s="59"/>
      <c r="F78" s="1" t="s">
        <v>22</v>
      </c>
      <c r="G78" s="1" t="s">
        <v>18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f>SUM(H78:M78)</f>
        <v>0</v>
      </c>
      <c r="O78" s="42"/>
      <c r="P78" s="42"/>
    </row>
    <row r="79" spans="5:16" ht="15" thickBot="1">
      <c r="E79" s="59"/>
      <c r="F79" s="1" t="s">
        <v>40</v>
      </c>
      <c r="G79" s="1" t="s">
        <v>18</v>
      </c>
      <c r="H79" s="13">
        <v>80</v>
      </c>
      <c r="I79" s="13">
        <v>80</v>
      </c>
      <c r="J79" s="13">
        <v>80</v>
      </c>
      <c r="K79" s="13">
        <v>80</v>
      </c>
      <c r="L79" s="13">
        <v>60</v>
      </c>
      <c r="M79" s="13">
        <v>60</v>
      </c>
      <c r="N79" s="13">
        <v>440</v>
      </c>
      <c r="O79" s="42"/>
      <c r="P79" s="42"/>
    </row>
    <row r="80" spans="5:16" ht="24.6" thickBot="1">
      <c r="E80" s="60"/>
      <c r="F80" s="1" t="s">
        <v>24</v>
      </c>
      <c r="G80" s="1" t="s">
        <v>18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f>SUM(H80:M80)</f>
        <v>0</v>
      </c>
      <c r="O80" s="43"/>
      <c r="P80" s="43"/>
    </row>
    <row r="81" spans="5:16" ht="87" customHeight="1" thickBot="1">
      <c r="E81" s="61" t="s">
        <v>51</v>
      </c>
      <c r="F81" s="23" t="s">
        <v>52</v>
      </c>
      <c r="G81" s="23" t="s">
        <v>27</v>
      </c>
      <c r="H81" s="23">
        <v>4</v>
      </c>
      <c r="I81" s="23">
        <v>4</v>
      </c>
      <c r="J81" s="23">
        <v>6</v>
      </c>
      <c r="K81" s="1">
        <v>4</v>
      </c>
      <c r="L81" s="1">
        <v>2</v>
      </c>
      <c r="M81" s="1">
        <v>2</v>
      </c>
      <c r="N81" s="1">
        <f>SUM(H81:M81)</f>
        <v>22</v>
      </c>
      <c r="O81" s="41" t="s">
        <v>34</v>
      </c>
      <c r="P81" s="41" t="s">
        <v>53</v>
      </c>
    </row>
    <row r="82" spans="5:16" ht="15" thickBot="1">
      <c r="E82" s="62"/>
      <c r="F82" s="23" t="s">
        <v>17</v>
      </c>
      <c r="G82" s="23" t="s">
        <v>18</v>
      </c>
      <c r="H82" s="24">
        <v>287.5</v>
      </c>
      <c r="I82" s="24">
        <v>45</v>
      </c>
      <c r="J82" s="24">
        <v>40</v>
      </c>
      <c r="K82" s="13">
        <v>40</v>
      </c>
      <c r="L82" s="13">
        <v>30</v>
      </c>
      <c r="M82" s="13">
        <v>30</v>
      </c>
      <c r="N82" s="1" t="s">
        <v>14</v>
      </c>
      <c r="O82" s="42"/>
      <c r="P82" s="42"/>
    </row>
    <row r="83" spans="5:16">
      <c r="E83" s="62"/>
      <c r="F83" s="25" t="s">
        <v>19</v>
      </c>
      <c r="G83" s="67" t="s">
        <v>18</v>
      </c>
      <c r="H83" s="52">
        <f>SUM(H85:H88)</f>
        <v>1150</v>
      </c>
      <c r="I83" s="52">
        <f t="shared" ref="I83:M83" si="11">SUM(I85:I88)</f>
        <v>180</v>
      </c>
      <c r="J83" s="52">
        <f>J87</f>
        <v>240</v>
      </c>
      <c r="K83" s="46">
        <f t="shared" si="11"/>
        <v>160</v>
      </c>
      <c r="L83" s="46">
        <f t="shared" si="11"/>
        <v>60</v>
      </c>
      <c r="M83" s="46">
        <f t="shared" si="11"/>
        <v>60</v>
      </c>
      <c r="N83" s="46">
        <f>SUM(H83:M84)</f>
        <v>1850</v>
      </c>
      <c r="O83" s="42"/>
      <c r="P83" s="42"/>
    </row>
    <row r="84" spans="5:16" ht="15" thickBot="1">
      <c r="E84" s="62"/>
      <c r="F84" s="23" t="s">
        <v>20</v>
      </c>
      <c r="G84" s="68"/>
      <c r="H84" s="53"/>
      <c r="I84" s="53"/>
      <c r="J84" s="53"/>
      <c r="K84" s="47"/>
      <c r="L84" s="47"/>
      <c r="M84" s="47"/>
      <c r="N84" s="47"/>
      <c r="O84" s="42"/>
      <c r="P84" s="42"/>
    </row>
    <row r="85" spans="5:16" ht="15" thickBot="1">
      <c r="E85" s="62"/>
      <c r="F85" s="23" t="s">
        <v>21</v>
      </c>
      <c r="G85" s="23" t="s">
        <v>18</v>
      </c>
      <c r="H85" s="24">
        <v>0</v>
      </c>
      <c r="I85" s="24">
        <v>0</v>
      </c>
      <c r="J85" s="24">
        <v>0</v>
      </c>
      <c r="K85" s="13">
        <v>0</v>
      </c>
      <c r="L85" s="13">
        <v>0</v>
      </c>
      <c r="M85" s="13">
        <v>0</v>
      </c>
      <c r="N85" s="13">
        <f>SUM(H85:M85)</f>
        <v>0</v>
      </c>
      <c r="O85" s="42"/>
      <c r="P85" s="42"/>
    </row>
    <row r="86" spans="5:16" ht="15" thickBot="1">
      <c r="E86" s="62"/>
      <c r="F86" s="23" t="s">
        <v>22</v>
      </c>
      <c r="G86" s="23" t="s">
        <v>18</v>
      </c>
      <c r="H86" s="24">
        <v>0</v>
      </c>
      <c r="I86" s="24">
        <v>0</v>
      </c>
      <c r="J86" s="24">
        <v>0</v>
      </c>
      <c r="K86" s="13">
        <v>0</v>
      </c>
      <c r="L86" s="13">
        <v>0</v>
      </c>
      <c r="M86" s="13">
        <v>0</v>
      </c>
      <c r="N86" s="13">
        <f>SUM(H86:M86)</f>
        <v>0</v>
      </c>
      <c r="O86" s="42"/>
      <c r="P86" s="42"/>
    </row>
    <row r="87" spans="5:16" ht="15" thickBot="1">
      <c r="E87" s="62"/>
      <c r="F87" s="23" t="s">
        <v>23</v>
      </c>
      <c r="G87" s="23" t="s">
        <v>18</v>
      </c>
      <c r="H87" s="24">
        <v>1150</v>
      </c>
      <c r="I87" s="24">
        <v>180</v>
      </c>
      <c r="J87" s="24">
        <v>240</v>
      </c>
      <c r="K87" s="13">
        <v>160</v>
      </c>
      <c r="L87" s="13">
        <v>60</v>
      </c>
      <c r="M87" s="13">
        <v>60</v>
      </c>
      <c r="N87" s="13">
        <f>SUM(H87:M87)</f>
        <v>1850</v>
      </c>
      <c r="O87" s="42"/>
      <c r="P87" s="42"/>
    </row>
    <row r="88" spans="5:16" ht="24.6" thickBot="1">
      <c r="E88" s="63"/>
      <c r="F88" s="23" t="s">
        <v>24</v>
      </c>
      <c r="G88" s="23" t="s">
        <v>18</v>
      </c>
      <c r="H88" s="24">
        <v>0</v>
      </c>
      <c r="I88" s="24">
        <v>0</v>
      </c>
      <c r="J88" s="24">
        <v>0</v>
      </c>
      <c r="K88" s="13">
        <v>0</v>
      </c>
      <c r="L88" s="13">
        <v>0</v>
      </c>
      <c r="M88" s="13">
        <v>0</v>
      </c>
      <c r="N88" s="13">
        <f>SUM(H88:M88)</f>
        <v>0</v>
      </c>
      <c r="O88" s="43"/>
      <c r="P88" s="43"/>
    </row>
    <row r="89" spans="5:16" ht="57" customHeight="1" thickBot="1">
      <c r="E89" s="71" t="s">
        <v>54</v>
      </c>
      <c r="F89" s="1" t="s">
        <v>55</v>
      </c>
      <c r="G89" s="1" t="s">
        <v>27</v>
      </c>
      <c r="H89" s="1">
        <v>2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f>SUM(H89:M89)</f>
        <v>7</v>
      </c>
      <c r="O89" s="41" t="s">
        <v>34</v>
      </c>
      <c r="P89" s="64" t="s">
        <v>56</v>
      </c>
    </row>
    <row r="90" spans="5:16" ht="15" thickBot="1">
      <c r="E90" s="72"/>
      <c r="F90" s="1" t="s">
        <v>17</v>
      </c>
      <c r="G90" s="1" t="s">
        <v>18</v>
      </c>
      <c r="H90" s="13">
        <v>782.25</v>
      </c>
      <c r="I90" s="13">
        <v>140</v>
      </c>
      <c r="J90" s="13">
        <v>360.5</v>
      </c>
      <c r="K90" s="13">
        <v>153.80000000000001</v>
      </c>
      <c r="L90" s="13">
        <v>140</v>
      </c>
      <c r="M90" s="13">
        <v>140</v>
      </c>
      <c r="N90" s="1" t="s">
        <v>14</v>
      </c>
      <c r="O90" s="42"/>
      <c r="P90" s="65"/>
    </row>
    <row r="91" spans="5:16">
      <c r="E91" s="72"/>
      <c r="F91" s="2" t="s">
        <v>19</v>
      </c>
      <c r="G91" s="41" t="s">
        <v>18</v>
      </c>
      <c r="H91" s="46">
        <f>SUM(H93:H96)</f>
        <v>1564.5</v>
      </c>
      <c r="I91" s="46">
        <f t="shared" ref="I91:M91" si="12">SUM(I93:I96)</f>
        <v>140</v>
      </c>
      <c r="J91" s="46">
        <f t="shared" si="12"/>
        <v>360.5</v>
      </c>
      <c r="K91" s="46">
        <f t="shared" si="12"/>
        <v>153.80000000000001</v>
      </c>
      <c r="L91" s="46">
        <f t="shared" si="12"/>
        <v>140</v>
      </c>
      <c r="M91" s="46">
        <f t="shared" si="12"/>
        <v>140</v>
      </c>
      <c r="N91" s="46">
        <f>SUM(H91:M92)</f>
        <v>2498.8000000000002</v>
      </c>
      <c r="O91" s="42"/>
      <c r="P91" s="65"/>
    </row>
    <row r="92" spans="5:16" ht="15" thickBot="1">
      <c r="E92" s="72"/>
      <c r="F92" s="1" t="s">
        <v>20</v>
      </c>
      <c r="G92" s="43"/>
      <c r="H92" s="47"/>
      <c r="I92" s="47"/>
      <c r="J92" s="47"/>
      <c r="K92" s="47"/>
      <c r="L92" s="47"/>
      <c r="M92" s="47"/>
      <c r="N92" s="47"/>
      <c r="O92" s="42"/>
      <c r="P92" s="65"/>
    </row>
    <row r="93" spans="5:16" ht="15" thickBot="1">
      <c r="E93" s="72"/>
      <c r="F93" s="1" t="s">
        <v>21</v>
      </c>
      <c r="G93" s="1" t="s">
        <v>18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f>SUM(H93:M93)</f>
        <v>0</v>
      </c>
      <c r="O93" s="42"/>
      <c r="P93" s="65"/>
    </row>
    <row r="94" spans="5:16" ht="15" thickBot="1">
      <c r="E94" s="72"/>
      <c r="F94" s="1" t="s">
        <v>22</v>
      </c>
      <c r="G94" s="1" t="s">
        <v>18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f>SUM(H94:M94)</f>
        <v>0</v>
      </c>
      <c r="O94" s="42"/>
      <c r="P94" s="65"/>
    </row>
    <row r="95" spans="5:16" ht="15" thickBot="1">
      <c r="E95" s="72"/>
      <c r="F95" s="1" t="s">
        <v>40</v>
      </c>
      <c r="G95" s="1" t="s">
        <v>18</v>
      </c>
      <c r="H95" s="13">
        <v>1564.5</v>
      </c>
      <c r="I95" s="13">
        <v>140</v>
      </c>
      <c r="J95" s="13">
        <v>360.5</v>
      </c>
      <c r="K95" s="13">
        <v>153.80000000000001</v>
      </c>
      <c r="L95" s="13">
        <v>140</v>
      </c>
      <c r="M95" s="13">
        <v>140</v>
      </c>
      <c r="N95" s="13">
        <f>SUM(H95:M95)</f>
        <v>2498.8000000000002</v>
      </c>
      <c r="O95" s="42"/>
      <c r="P95" s="65"/>
    </row>
    <row r="96" spans="5:16" ht="24.6" thickBot="1">
      <c r="E96" s="73"/>
      <c r="F96" s="1" t="s">
        <v>24</v>
      </c>
      <c r="G96" s="1" t="s">
        <v>18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f>SUM(H96:M96)</f>
        <v>0</v>
      </c>
      <c r="O96" s="43"/>
      <c r="P96" s="66"/>
    </row>
    <row r="97" spans="5:16" ht="73.5" customHeight="1" thickBot="1">
      <c r="E97" s="58" t="s">
        <v>57</v>
      </c>
      <c r="F97" s="1" t="s">
        <v>58</v>
      </c>
      <c r="G97" s="1" t="s">
        <v>27</v>
      </c>
      <c r="H97" s="1">
        <v>3</v>
      </c>
      <c r="I97" s="1">
        <v>4</v>
      </c>
      <c r="J97" s="1">
        <v>4</v>
      </c>
      <c r="K97" s="1">
        <v>4</v>
      </c>
      <c r="L97" s="1">
        <v>3</v>
      </c>
      <c r="M97" s="1">
        <v>3</v>
      </c>
      <c r="N97" s="1">
        <f>SUM(H97:M97)</f>
        <v>21</v>
      </c>
      <c r="O97" s="41" t="s">
        <v>59</v>
      </c>
      <c r="P97" s="4" t="s">
        <v>60</v>
      </c>
    </row>
    <row r="98" spans="5:16" ht="24.6" thickBot="1">
      <c r="E98" s="59"/>
      <c r="F98" s="1" t="s">
        <v>17</v>
      </c>
      <c r="G98" s="1" t="s">
        <v>18</v>
      </c>
      <c r="H98" s="13">
        <v>30</v>
      </c>
      <c r="I98" s="13">
        <v>35</v>
      </c>
      <c r="J98" s="13">
        <v>35</v>
      </c>
      <c r="K98" s="13">
        <v>35</v>
      </c>
      <c r="L98" s="13">
        <v>24.66</v>
      </c>
      <c r="M98" s="13">
        <v>18</v>
      </c>
      <c r="N98" s="1" t="s">
        <v>14</v>
      </c>
      <c r="O98" s="42"/>
      <c r="P98" s="4" t="s">
        <v>61</v>
      </c>
    </row>
    <row r="99" spans="5:16" ht="24">
      <c r="E99" s="59"/>
      <c r="F99" s="2" t="s">
        <v>19</v>
      </c>
      <c r="G99" s="41" t="s">
        <v>18</v>
      </c>
      <c r="H99" s="46">
        <f>SUM(H101:H104)</f>
        <v>90</v>
      </c>
      <c r="I99" s="46">
        <f t="shared" ref="I99:M99" si="13">SUM(I101:I104)</f>
        <v>140</v>
      </c>
      <c r="J99" s="46">
        <f t="shared" si="13"/>
        <v>140</v>
      </c>
      <c r="K99" s="46">
        <f t="shared" si="13"/>
        <v>140</v>
      </c>
      <c r="L99" s="46">
        <f>SUM(L101:L104)</f>
        <v>74</v>
      </c>
      <c r="M99" s="46">
        <f t="shared" si="13"/>
        <v>54</v>
      </c>
      <c r="N99" s="46">
        <f>SUM(H99:M100)</f>
        <v>638</v>
      </c>
      <c r="O99" s="42"/>
      <c r="P99" s="4" t="s">
        <v>62</v>
      </c>
    </row>
    <row r="100" spans="5:16" ht="15" thickBot="1">
      <c r="E100" s="59"/>
      <c r="F100" s="1" t="s">
        <v>20</v>
      </c>
      <c r="G100" s="43"/>
      <c r="H100" s="47"/>
      <c r="I100" s="47"/>
      <c r="J100" s="47"/>
      <c r="K100" s="47"/>
      <c r="L100" s="47"/>
      <c r="M100" s="47"/>
      <c r="N100" s="47"/>
      <c r="O100" s="42"/>
      <c r="P100" s="4"/>
    </row>
    <row r="101" spans="5:16" ht="15" thickBot="1">
      <c r="E101" s="59"/>
      <c r="F101" s="1" t="s">
        <v>21</v>
      </c>
      <c r="G101" s="1" t="s">
        <v>18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f>SUM(H101:M101)</f>
        <v>0</v>
      </c>
      <c r="O101" s="42"/>
      <c r="P101" s="2"/>
    </row>
    <row r="102" spans="5:16" ht="15" thickBot="1">
      <c r="E102" s="59"/>
      <c r="F102" s="1" t="s">
        <v>22</v>
      </c>
      <c r="G102" s="1" t="s">
        <v>18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f>SUM(H102:M102)</f>
        <v>0</v>
      </c>
      <c r="O102" s="42"/>
      <c r="P102" s="35"/>
    </row>
    <row r="103" spans="5:16" ht="15" thickBot="1">
      <c r="E103" s="59"/>
      <c r="F103" s="1" t="s">
        <v>40</v>
      </c>
      <c r="G103" s="1" t="s">
        <v>18</v>
      </c>
      <c r="H103" s="13">
        <v>90</v>
      </c>
      <c r="I103" s="13">
        <v>140</v>
      </c>
      <c r="J103" s="13">
        <v>140</v>
      </c>
      <c r="K103" s="13">
        <v>140</v>
      </c>
      <c r="L103" s="13">
        <v>74</v>
      </c>
      <c r="M103" s="13">
        <v>54</v>
      </c>
      <c r="N103" s="13">
        <f>SUM(H103:M103)</f>
        <v>638</v>
      </c>
      <c r="O103" s="42"/>
      <c r="P103" s="35"/>
    </row>
    <row r="104" spans="5:16" ht="24.6" thickBot="1">
      <c r="E104" s="60"/>
      <c r="F104" s="1" t="s">
        <v>24</v>
      </c>
      <c r="G104" s="1" t="s">
        <v>18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f>SUM(H104:M104)</f>
        <v>0</v>
      </c>
      <c r="O104" s="43"/>
      <c r="P104" s="36"/>
    </row>
    <row r="105" spans="5:16" ht="39" customHeight="1" thickBot="1">
      <c r="E105" s="58" t="s">
        <v>63</v>
      </c>
      <c r="F105" s="1" t="s">
        <v>64</v>
      </c>
      <c r="G105" s="1" t="s">
        <v>27</v>
      </c>
      <c r="H105" s="1">
        <v>40</v>
      </c>
      <c r="I105" s="1">
        <v>40</v>
      </c>
      <c r="J105" s="1">
        <v>40</v>
      </c>
      <c r="K105" s="1">
        <v>40</v>
      </c>
      <c r="L105" s="1">
        <v>40</v>
      </c>
      <c r="M105" s="1">
        <v>40</v>
      </c>
      <c r="N105" s="1">
        <f>SUM(H105:M105)</f>
        <v>240</v>
      </c>
      <c r="O105" s="41" t="s">
        <v>15</v>
      </c>
      <c r="P105" s="41" t="s">
        <v>65</v>
      </c>
    </row>
    <row r="106" spans="5:16" ht="15" thickBot="1">
      <c r="E106" s="59"/>
      <c r="F106" s="1" t="s">
        <v>17</v>
      </c>
      <c r="G106" s="1" t="s">
        <v>18</v>
      </c>
      <c r="H106" s="13">
        <v>1.5</v>
      </c>
      <c r="I106" s="13">
        <v>1.5</v>
      </c>
      <c r="J106" s="13">
        <v>1.5</v>
      </c>
      <c r="K106" s="13">
        <v>1.5</v>
      </c>
      <c r="L106" s="13">
        <v>1.5</v>
      </c>
      <c r="M106" s="13">
        <v>1.5</v>
      </c>
      <c r="N106" s="1" t="s">
        <v>14</v>
      </c>
      <c r="O106" s="42"/>
      <c r="P106" s="42"/>
    </row>
    <row r="107" spans="5:16">
      <c r="E107" s="59"/>
      <c r="F107" s="2" t="s">
        <v>19</v>
      </c>
      <c r="G107" s="41" t="s">
        <v>18</v>
      </c>
      <c r="H107" s="46">
        <f>SUM(H109:H112)</f>
        <v>60</v>
      </c>
      <c r="I107" s="46">
        <f t="shared" ref="I107:M107" si="14">SUM(I109:I112)</f>
        <v>60</v>
      </c>
      <c r="J107" s="46">
        <f t="shared" si="14"/>
        <v>60</v>
      </c>
      <c r="K107" s="46">
        <f t="shared" si="14"/>
        <v>60</v>
      </c>
      <c r="L107" s="46">
        <f t="shared" si="14"/>
        <v>60</v>
      </c>
      <c r="M107" s="46">
        <f t="shared" si="14"/>
        <v>60</v>
      </c>
      <c r="N107" s="46">
        <f>SUM(H107:M108)</f>
        <v>360</v>
      </c>
      <c r="O107" s="42"/>
      <c r="P107" s="42"/>
    </row>
    <row r="108" spans="5:16" ht="15" thickBot="1">
      <c r="E108" s="59"/>
      <c r="F108" s="1" t="s">
        <v>20</v>
      </c>
      <c r="G108" s="43"/>
      <c r="H108" s="47"/>
      <c r="I108" s="47"/>
      <c r="J108" s="47"/>
      <c r="K108" s="47"/>
      <c r="L108" s="47"/>
      <c r="M108" s="47"/>
      <c r="N108" s="47"/>
      <c r="O108" s="42"/>
      <c r="P108" s="42"/>
    </row>
    <row r="109" spans="5:16" ht="15" thickBot="1">
      <c r="E109" s="59"/>
      <c r="F109" s="1" t="s">
        <v>21</v>
      </c>
      <c r="G109" s="1" t="s">
        <v>18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f>SUM(H109:M109)</f>
        <v>0</v>
      </c>
      <c r="O109" s="42"/>
      <c r="P109" s="42"/>
    </row>
    <row r="110" spans="5:16" ht="15" thickBot="1">
      <c r="E110" s="59"/>
      <c r="F110" s="1" t="s">
        <v>22</v>
      </c>
      <c r="G110" s="1" t="s">
        <v>18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f>SUM(H110:M110)</f>
        <v>0</v>
      </c>
      <c r="O110" s="42"/>
      <c r="P110" s="42"/>
    </row>
    <row r="111" spans="5:16" ht="15" thickBot="1">
      <c r="E111" s="59"/>
      <c r="F111" s="1" t="s">
        <v>23</v>
      </c>
      <c r="G111" s="1" t="s">
        <v>18</v>
      </c>
      <c r="H111" s="13">
        <v>60</v>
      </c>
      <c r="I111" s="13">
        <v>60</v>
      </c>
      <c r="J111" s="13">
        <v>60</v>
      </c>
      <c r="K111" s="13">
        <v>60</v>
      </c>
      <c r="L111" s="13">
        <v>60</v>
      </c>
      <c r="M111" s="13">
        <v>60</v>
      </c>
      <c r="N111" s="13">
        <f>SUM(H111:M111)</f>
        <v>360</v>
      </c>
      <c r="O111" s="42"/>
      <c r="P111" s="42"/>
    </row>
    <row r="112" spans="5:16" ht="24.6" thickBot="1">
      <c r="E112" s="60"/>
      <c r="F112" s="1" t="s">
        <v>24</v>
      </c>
      <c r="G112" s="1" t="s">
        <v>18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f>SUM(H112:M112)</f>
        <v>0</v>
      </c>
      <c r="O112" s="43"/>
      <c r="P112" s="43"/>
    </row>
    <row r="113" spans="5:16" ht="24" customHeight="1">
      <c r="E113" s="48" t="s">
        <v>66</v>
      </c>
      <c r="F113" s="49"/>
      <c r="G113" s="41" t="s">
        <v>18</v>
      </c>
      <c r="H113" s="46">
        <f>SUM(H115:H122)</f>
        <v>63786</v>
      </c>
      <c r="I113" s="46">
        <f t="shared" ref="I113:M113" si="15">SUM(I115:I122)</f>
        <v>64516.9</v>
      </c>
      <c r="J113" s="46">
        <f t="shared" si="15"/>
        <v>68454.900000000009</v>
      </c>
      <c r="K113" s="46">
        <f t="shared" si="15"/>
        <v>28963.800000000003</v>
      </c>
      <c r="L113" s="46">
        <f t="shared" si="15"/>
        <v>31352.899999999998</v>
      </c>
      <c r="M113" s="46">
        <f t="shared" si="15"/>
        <v>31868.600000000002</v>
      </c>
      <c r="N113" s="46">
        <f>SUM(H113:M114)</f>
        <v>288943.09999999998</v>
      </c>
      <c r="O113" s="41"/>
      <c r="P113" s="41"/>
    </row>
    <row r="114" spans="5:16" ht="9.75" customHeight="1" thickBot="1">
      <c r="E114" s="50"/>
      <c r="F114" s="51"/>
      <c r="G114" s="43"/>
      <c r="H114" s="47"/>
      <c r="I114" s="47"/>
      <c r="J114" s="47"/>
      <c r="K114" s="47"/>
      <c r="L114" s="47"/>
      <c r="M114" s="47"/>
      <c r="N114" s="47"/>
      <c r="O114" s="42"/>
      <c r="P114" s="42"/>
    </row>
    <row r="115" spans="5:16">
      <c r="E115" s="48" t="s">
        <v>21</v>
      </c>
      <c r="F115" s="49"/>
      <c r="G115" s="41" t="s">
        <v>18</v>
      </c>
      <c r="H115" s="46">
        <f>H21+H29+H37+H45+H53+H61+H69+H77+H85+H93+H101+H109</f>
        <v>0</v>
      </c>
      <c r="I115" s="46">
        <f t="shared" ref="I115:M115" si="16">I21+I29+I37+I45+I53+I61+I69+I77+I85+I93+I101+I109</f>
        <v>0</v>
      </c>
      <c r="J115" s="46">
        <f>J21+J29+J37+J45+J53+J61+J69+J77+J85+J93+J101+J109</f>
        <v>591.9</v>
      </c>
      <c r="K115" s="46">
        <f t="shared" si="16"/>
        <v>0</v>
      </c>
      <c r="L115" s="46">
        <f t="shared" si="16"/>
        <v>0</v>
      </c>
      <c r="M115" s="46">
        <f t="shared" si="16"/>
        <v>0</v>
      </c>
      <c r="N115" s="46">
        <f t="shared" ref="N115" si="17">SUM(H115:M116)</f>
        <v>591.9</v>
      </c>
      <c r="O115" s="42"/>
      <c r="P115" s="42"/>
    </row>
    <row r="116" spans="5:16" ht="6" customHeight="1" thickBot="1">
      <c r="E116" s="50"/>
      <c r="F116" s="51"/>
      <c r="G116" s="43"/>
      <c r="H116" s="47"/>
      <c r="I116" s="47"/>
      <c r="J116" s="47"/>
      <c r="K116" s="47"/>
      <c r="L116" s="47"/>
      <c r="M116" s="47"/>
      <c r="N116" s="47"/>
      <c r="O116" s="42"/>
      <c r="P116" s="42"/>
    </row>
    <row r="117" spans="5:16">
      <c r="E117" s="48" t="s">
        <v>22</v>
      </c>
      <c r="F117" s="49"/>
      <c r="G117" s="41" t="s">
        <v>18</v>
      </c>
      <c r="H117" s="46">
        <f>H22+H30+H38+H46+H54+H62+H70+H78+H86+H94+H102+H110</f>
        <v>22350.400000000001</v>
      </c>
      <c r="I117" s="46">
        <f t="shared" ref="I117:M117" si="18">I22+I30+I38+I46+I54+I62+I70+I78+I86+I94+I102+I110</f>
        <v>42171.3</v>
      </c>
      <c r="J117" s="46">
        <f t="shared" si="18"/>
        <v>40680.300000000003</v>
      </c>
      <c r="K117" s="46">
        <f t="shared" si="18"/>
        <v>1533.7</v>
      </c>
      <c r="L117" s="46">
        <f t="shared" si="18"/>
        <v>1533.7</v>
      </c>
      <c r="M117" s="46">
        <f t="shared" si="18"/>
        <v>0</v>
      </c>
      <c r="N117" s="46">
        <f t="shared" ref="N117" si="19">SUM(H117:M118)</f>
        <v>108269.4</v>
      </c>
      <c r="O117" s="42"/>
      <c r="P117" s="42"/>
    </row>
    <row r="118" spans="5:16" ht="4.5" customHeight="1" thickBot="1">
      <c r="E118" s="50"/>
      <c r="F118" s="51"/>
      <c r="G118" s="43"/>
      <c r="H118" s="47"/>
      <c r="I118" s="47"/>
      <c r="J118" s="47"/>
      <c r="K118" s="47"/>
      <c r="L118" s="47"/>
      <c r="M118" s="47"/>
      <c r="N118" s="47"/>
      <c r="O118" s="42"/>
      <c r="P118" s="42"/>
    </row>
    <row r="119" spans="5:16">
      <c r="E119" s="48" t="s">
        <v>23</v>
      </c>
      <c r="F119" s="49"/>
      <c r="G119" s="41" t="s">
        <v>18</v>
      </c>
      <c r="H119" s="46">
        <f>H23+H31+H39+H47+H55+H63+H71+H79+H87+H95+H103+H111</f>
        <v>41435.599999999999</v>
      </c>
      <c r="I119" s="46">
        <f t="shared" ref="I119:M119" si="20">I23+I31+I39+I47+I55+I63+I71+I79+I87+I95+I103+I111</f>
        <v>22345.599999999999</v>
      </c>
      <c r="J119" s="46">
        <f t="shared" si="20"/>
        <v>27182.7</v>
      </c>
      <c r="K119" s="46">
        <f t="shared" si="20"/>
        <v>27430.100000000002</v>
      </c>
      <c r="L119" s="46">
        <f t="shared" si="20"/>
        <v>29819.199999999997</v>
      </c>
      <c r="M119" s="46">
        <f t="shared" si="20"/>
        <v>31868.600000000002</v>
      </c>
      <c r="N119" s="46">
        <f t="shared" ref="N119" si="21">SUM(H119:M120)</f>
        <v>180081.80000000002</v>
      </c>
      <c r="O119" s="42"/>
      <c r="P119" s="42"/>
    </row>
    <row r="120" spans="5:16" ht="5.25" customHeight="1" thickBot="1">
      <c r="E120" s="50"/>
      <c r="F120" s="51"/>
      <c r="G120" s="43"/>
      <c r="H120" s="47"/>
      <c r="I120" s="47"/>
      <c r="J120" s="47"/>
      <c r="K120" s="47"/>
      <c r="L120" s="47"/>
      <c r="M120" s="47"/>
      <c r="N120" s="47"/>
      <c r="O120" s="42"/>
      <c r="P120" s="42"/>
    </row>
    <row r="121" spans="5:16" ht="22.5" customHeight="1" thickBot="1">
      <c r="E121" s="48" t="s">
        <v>24</v>
      </c>
      <c r="F121" s="49"/>
      <c r="G121" s="41" t="s">
        <v>18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2"/>
      <c r="P121" s="42"/>
    </row>
    <row r="122" spans="5:16" ht="24" hidden="1" customHeight="1" thickBot="1">
      <c r="E122" s="50"/>
      <c r="F122" s="51"/>
      <c r="G122" s="43"/>
      <c r="H122" s="47"/>
      <c r="I122" s="47"/>
      <c r="J122" s="47"/>
      <c r="K122" s="47"/>
      <c r="L122" s="47"/>
      <c r="M122" s="47"/>
      <c r="N122" s="47"/>
      <c r="O122" s="43"/>
      <c r="P122" s="43"/>
    </row>
    <row r="123" spans="5:16" ht="15" thickBot="1">
      <c r="E123" s="44" t="s">
        <v>67</v>
      </c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45"/>
    </row>
    <row r="124" spans="5:16" ht="36.6" thickBot="1">
      <c r="E124" s="58" t="s">
        <v>68</v>
      </c>
      <c r="F124" s="1" t="s">
        <v>69</v>
      </c>
      <c r="G124" s="1" t="s">
        <v>27</v>
      </c>
      <c r="H124" s="1">
        <v>1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N124" s="1">
        <f>SUM(H124:M124)</f>
        <v>3</v>
      </c>
      <c r="O124" s="41" t="s">
        <v>59</v>
      </c>
      <c r="P124" s="41" t="s">
        <v>70</v>
      </c>
    </row>
    <row r="125" spans="5:16" ht="15" thickBot="1">
      <c r="E125" s="59"/>
      <c r="F125" s="1" t="s">
        <v>17</v>
      </c>
      <c r="G125" s="1" t="s">
        <v>18</v>
      </c>
      <c r="H125" s="13">
        <v>882.8</v>
      </c>
      <c r="I125" s="13">
        <v>706</v>
      </c>
      <c r="J125" s="13">
        <v>3553.3</v>
      </c>
      <c r="K125" s="13">
        <v>0</v>
      </c>
      <c r="L125" s="13">
        <v>0</v>
      </c>
      <c r="M125" s="13">
        <v>0</v>
      </c>
      <c r="N125" s="1" t="s">
        <v>14</v>
      </c>
      <c r="O125" s="42"/>
      <c r="P125" s="42"/>
    </row>
    <row r="126" spans="5:16">
      <c r="E126" s="59"/>
      <c r="F126" s="2" t="s">
        <v>19</v>
      </c>
      <c r="G126" s="41" t="s">
        <v>18</v>
      </c>
      <c r="H126" s="46">
        <f>SUM(H128:H131)</f>
        <v>882.8</v>
      </c>
      <c r="I126" s="46">
        <f t="shared" ref="I126:M126" si="22">SUM(I128:I131)</f>
        <v>706</v>
      </c>
      <c r="J126" s="46">
        <f t="shared" si="22"/>
        <v>3553.3</v>
      </c>
      <c r="K126" s="46">
        <f t="shared" si="22"/>
        <v>0</v>
      </c>
      <c r="L126" s="46">
        <f t="shared" si="22"/>
        <v>0</v>
      </c>
      <c r="M126" s="46">
        <f t="shared" si="22"/>
        <v>0</v>
      </c>
      <c r="N126" s="46">
        <f>SUM(H126:M127)</f>
        <v>5142.1000000000004</v>
      </c>
      <c r="O126" s="42"/>
      <c r="P126" s="42"/>
    </row>
    <row r="127" spans="5:16" ht="15" thickBot="1">
      <c r="E127" s="59"/>
      <c r="F127" s="1" t="s">
        <v>20</v>
      </c>
      <c r="G127" s="43"/>
      <c r="H127" s="47"/>
      <c r="I127" s="47"/>
      <c r="J127" s="47"/>
      <c r="K127" s="47"/>
      <c r="L127" s="47"/>
      <c r="M127" s="47"/>
      <c r="N127" s="47"/>
      <c r="O127" s="42"/>
      <c r="P127" s="42"/>
    </row>
    <row r="128" spans="5:16" ht="15" thickBot="1">
      <c r="E128" s="59"/>
      <c r="F128" s="1" t="s">
        <v>21</v>
      </c>
      <c r="G128" s="1" t="s">
        <v>18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f>SUM(H128:M128)</f>
        <v>0</v>
      </c>
      <c r="O128" s="42"/>
      <c r="P128" s="42"/>
    </row>
    <row r="129" spans="5:16" ht="15" thickBot="1">
      <c r="E129" s="59"/>
      <c r="F129" s="1" t="s">
        <v>22</v>
      </c>
      <c r="G129" s="1" t="s">
        <v>18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f>SUM(H129:M129)</f>
        <v>0</v>
      </c>
      <c r="O129" s="42"/>
      <c r="P129" s="42"/>
    </row>
    <row r="130" spans="5:16" ht="15" thickBot="1">
      <c r="E130" s="59"/>
      <c r="F130" s="1" t="s">
        <v>23</v>
      </c>
      <c r="G130" s="1" t="s">
        <v>18</v>
      </c>
      <c r="H130" s="13">
        <v>882.8</v>
      </c>
      <c r="I130" s="13">
        <v>706</v>
      </c>
      <c r="J130" s="13">
        <v>3553.3</v>
      </c>
      <c r="K130" s="13">
        <v>0</v>
      </c>
      <c r="L130" s="13">
        <v>0</v>
      </c>
      <c r="M130" s="13">
        <v>0</v>
      </c>
      <c r="N130" s="13">
        <f>SUM(H130:M130)</f>
        <v>5142.1000000000004</v>
      </c>
      <c r="O130" s="42"/>
      <c r="P130" s="42"/>
    </row>
    <row r="131" spans="5:16" ht="24.6" thickBot="1">
      <c r="E131" s="60"/>
      <c r="F131" s="1" t="s">
        <v>24</v>
      </c>
      <c r="G131" s="1" t="s">
        <v>18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43"/>
      <c r="P131" s="43"/>
    </row>
    <row r="132" spans="5:16" ht="61.5" customHeight="1" thickBot="1">
      <c r="E132" s="41" t="s">
        <v>71</v>
      </c>
      <c r="F132" s="1" t="s">
        <v>72</v>
      </c>
      <c r="G132" s="1" t="s">
        <v>27</v>
      </c>
      <c r="H132" s="1">
        <v>2</v>
      </c>
      <c r="I132" s="1">
        <v>4</v>
      </c>
      <c r="J132" s="1">
        <v>4</v>
      </c>
      <c r="K132" s="1">
        <v>4</v>
      </c>
      <c r="L132" s="1">
        <v>4</v>
      </c>
      <c r="M132" s="1">
        <v>2</v>
      </c>
      <c r="N132" s="1">
        <f>SUM(H132:M132)</f>
        <v>20</v>
      </c>
      <c r="O132" s="41" t="s">
        <v>34</v>
      </c>
      <c r="P132" s="41" t="s">
        <v>73</v>
      </c>
    </row>
    <row r="133" spans="5:16" ht="15" thickBot="1">
      <c r="E133" s="42"/>
      <c r="F133" s="1" t="s">
        <v>17</v>
      </c>
      <c r="G133" s="1" t="s">
        <v>18</v>
      </c>
      <c r="H133" s="19">
        <v>677.4</v>
      </c>
      <c r="I133" s="19">
        <v>608.65</v>
      </c>
      <c r="J133" s="19">
        <v>548.77499999999998</v>
      </c>
      <c r="K133" s="19">
        <v>548.77499999999998</v>
      </c>
      <c r="L133" s="19">
        <v>548.77499999999998</v>
      </c>
      <c r="M133" s="19">
        <v>7.55</v>
      </c>
      <c r="N133" s="1" t="s">
        <v>14</v>
      </c>
      <c r="O133" s="42"/>
      <c r="P133" s="42"/>
    </row>
    <row r="134" spans="5:16">
      <c r="E134" s="42"/>
      <c r="F134" s="2" t="s">
        <v>19</v>
      </c>
      <c r="G134" s="41" t="s">
        <v>18</v>
      </c>
      <c r="H134" s="46">
        <f>SUM(H136:H139)</f>
        <v>1354.8</v>
      </c>
      <c r="I134" s="46">
        <f t="shared" ref="I134:M134" si="23">SUM(I136:I139)</f>
        <v>2434.6</v>
      </c>
      <c r="J134" s="46">
        <f t="shared" si="23"/>
        <v>2195.1</v>
      </c>
      <c r="K134" s="46">
        <f t="shared" si="23"/>
        <v>2195.1</v>
      </c>
      <c r="L134" s="46">
        <f t="shared" si="23"/>
        <v>2195.1</v>
      </c>
      <c r="M134" s="46">
        <f t="shared" si="23"/>
        <v>15.1</v>
      </c>
      <c r="N134" s="46">
        <f>SUM(H134:M135)</f>
        <v>10389.800000000001</v>
      </c>
      <c r="O134" s="42"/>
      <c r="P134" s="42"/>
    </row>
    <row r="135" spans="5:16" ht="15" thickBot="1">
      <c r="E135" s="42"/>
      <c r="F135" s="1" t="s">
        <v>20</v>
      </c>
      <c r="G135" s="43"/>
      <c r="H135" s="47"/>
      <c r="I135" s="47"/>
      <c r="J135" s="47"/>
      <c r="K135" s="47"/>
      <c r="L135" s="47"/>
      <c r="M135" s="47"/>
      <c r="N135" s="47"/>
      <c r="O135" s="42"/>
      <c r="P135" s="42"/>
    </row>
    <row r="136" spans="5:16" ht="15" thickBot="1">
      <c r="E136" s="42"/>
      <c r="F136" s="1" t="s">
        <v>21</v>
      </c>
      <c r="G136" s="1" t="s">
        <v>18</v>
      </c>
      <c r="H136" s="13">
        <v>1003.9</v>
      </c>
      <c r="I136" s="13">
        <v>1840.1</v>
      </c>
      <c r="J136" s="13">
        <v>1664.2</v>
      </c>
      <c r="K136" s="13">
        <v>0</v>
      </c>
      <c r="L136" s="13">
        <v>0</v>
      </c>
      <c r="M136" s="13">
        <v>0</v>
      </c>
      <c r="N136" s="13">
        <f>SUM(H136:M136)</f>
        <v>4508.2</v>
      </c>
      <c r="O136" s="42"/>
      <c r="P136" s="42"/>
    </row>
    <row r="137" spans="5:16" ht="15" thickBot="1">
      <c r="E137" s="42"/>
      <c r="F137" s="1" t="s">
        <v>22</v>
      </c>
      <c r="G137" s="1" t="s">
        <v>18</v>
      </c>
      <c r="H137" s="13">
        <v>283.10000000000002</v>
      </c>
      <c r="I137" s="13">
        <v>519</v>
      </c>
      <c r="J137" s="13">
        <v>469.4</v>
      </c>
      <c r="K137" s="13">
        <v>2133.6</v>
      </c>
      <c r="L137" s="13">
        <v>2133.6</v>
      </c>
      <c r="M137" s="13">
        <v>0</v>
      </c>
      <c r="N137" s="13">
        <f>SUM(H137:M137)</f>
        <v>5538.7</v>
      </c>
      <c r="O137" s="42"/>
      <c r="P137" s="42"/>
    </row>
    <row r="138" spans="5:16" ht="15" thickBot="1">
      <c r="E138" s="42"/>
      <c r="F138" s="1" t="s">
        <v>23</v>
      </c>
      <c r="G138" s="1" t="s">
        <v>18</v>
      </c>
      <c r="H138" s="13">
        <v>67.8</v>
      </c>
      <c r="I138" s="13">
        <v>75.5</v>
      </c>
      <c r="J138" s="13">
        <v>61.5</v>
      </c>
      <c r="K138" s="13">
        <v>61.5</v>
      </c>
      <c r="L138" s="13">
        <v>61.5</v>
      </c>
      <c r="M138" s="13">
        <v>15.1</v>
      </c>
      <c r="N138" s="13">
        <f>SUM(H138:M138)</f>
        <v>342.90000000000003</v>
      </c>
      <c r="O138" s="42"/>
      <c r="P138" s="42"/>
    </row>
    <row r="139" spans="5:16" ht="24.6" thickBot="1">
      <c r="E139" s="43"/>
      <c r="F139" s="1" t="s">
        <v>24</v>
      </c>
      <c r="G139" s="1" t="s">
        <v>18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f>SUM(H139:M139)</f>
        <v>0</v>
      </c>
      <c r="O139" s="43"/>
      <c r="P139" s="43"/>
    </row>
    <row r="140" spans="5:16" ht="77.25" customHeight="1" thickBot="1">
      <c r="E140" s="41" t="s">
        <v>74</v>
      </c>
      <c r="F140" s="1" t="s">
        <v>75</v>
      </c>
      <c r="G140" s="1" t="s">
        <v>13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f>SUM(H140:M140)</f>
        <v>0</v>
      </c>
      <c r="O140" s="41" t="s">
        <v>59</v>
      </c>
      <c r="P140" s="41" t="s">
        <v>76</v>
      </c>
    </row>
    <row r="141" spans="5:16" ht="15" thickBot="1">
      <c r="E141" s="42"/>
      <c r="F141" s="1" t="s">
        <v>17</v>
      </c>
      <c r="G141" s="1" t="s">
        <v>18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" t="s">
        <v>14</v>
      </c>
      <c r="O141" s="42"/>
      <c r="P141" s="42"/>
    </row>
    <row r="142" spans="5:16">
      <c r="E142" s="42"/>
      <c r="F142" s="2" t="s">
        <v>19</v>
      </c>
      <c r="G142" s="41" t="s">
        <v>18</v>
      </c>
      <c r="H142" s="46">
        <f>SUM(H144:H147)</f>
        <v>0</v>
      </c>
      <c r="I142" s="46">
        <f t="shared" ref="I142:M142" si="24">SUM(I144:I147)</f>
        <v>0</v>
      </c>
      <c r="J142" s="46">
        <f t="shared" si="24"/>
        <v>0</v>
      </c>
      <c r="K142" s="46">
        <f t="shared" si="24"/>
        <v>0</v>
      </c>
      <c r="L142" s="46">
        <f t="shared" si="24"/>
        <v>0</v>
      </c>
      <c r="M142" s="46">
        <f t="shared" si="24"/>
        <v>0</v>
      </c>
      <c r="N142" s="46">
        <f>SUM(H144:M144)</f>
        <v>0</v>
      </c>
      <c r="O142" s="42"/>
      <c r="P142" s="42"/>
    </row>
    <row r="143" spans="5:16" ht="15" thickBot="1">
      <c r="E143" s="42"/>
      <c r="F143" s="1" t="s">
        <v>20</v>
      </c>
      <c r="G143" s="43"/>
      <c r="H143" s="47"/>
      <c r="I143" s="47"/>
      <c r="J143" s="47"/>
      <c r="K143" s="47"/>
      <c r="L143" s="47"/>
      <c r="M143" s="47"/>
      <c r="N143" s="47"/>
      <c r="O143" s="42"/>
      <c r="P143" s="42"/>
    </row>
    <row r="144" spans="5:16" ht="15" thickBot="1">
      <c r="E144" s="42"/>
      <c r="F144" s="1" t="s">
        <v>21</v>
      </c>
      <c r="G144" s="1" t="s">
        <v>18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f t="shared" ref="N144:N148" si="25">SUM(H144:M144)</f>
        <v>0</v>
      </c>
      <c r="O144" s="42"/>
      <c r="P144" s="42"/>
    </row>
    <row r="145" spans="5:16" ht="15" thickBot="1">
      <c r="E145" s="42"/>
      <c r="F145" s="1" t="s">
        <v>22</v>
      </c>
      <c r="G145" s="1" t="s">
        <v>18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f t="shared" si="25"/>
        <v>0</v>
      </c>
      <c r="O145" s="42"/>
      <c r="P145" s="42"/>
    </row>
    <row r="146" spans="5:16" ht="15" thickBot="1">
      <c r="E146" s="42"/>
      <c r="F146" s="1" t="s">
        <v>40</v>
      </c>
      <c r="G146" s="1" t="s">
        <v>18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f t="shared" si="25"/>
        <v>0</v>
      </c>
      <c r="O146" s="42"/>
      <c r="P146" s="42"/>
    </row>
    <row r="147" spans="5:16" ht="24.6" thickBot="1">
      <c r="E147" s="43"/>
      <c r="F147" s="1" t="s">
        <v>24</v>
      </c>
      <c r="G147" s="1" t="s">
        <v>18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f t="shared" si="25"/>
        <v>0</v>
      </c>
      <c r="O147" s="43"/>
      <c r="P147" s="43"/>
    </row>
    <row r="148" spans="5:16" ht="57.75" customHeight="1" thickBot="1">
      <c r="E148" s="41" t="s">
        <v>77</v>
      </c>
      <c r="F148" s="41" t="s">
        <v>78</v>
      </c>
      <c r="G148" s="41" t="s">
        <v>27</v>
      </c>
      <c r="H148" s="41">
        <v>0</v>
      </c>
      <c r="I148" s="41">
        <v>14</v>
      </c>
      <c r="J148" s="41">
        <v>0</v>
      </c>
      <c r="K148" s="41">
        <v>0</v>
      </c>
      <c r="L148" s="41">
        <v>0</v>
      </c>
      <c r="M148" s="41">
        <v>0</v>
      </c>
      <c r="N148" s="41">
        <f t="shared" si="25"/>
        <v>14</v>
      </c>
      <c r="O148" s="41" t="s">
        <v>34</v>
      </c>
      <c r="P148" s="41" t="s">
        <v>79</v>
      </c>
    </row>
    <row r="149" spans="5:16" ht="57.75" hidden="1" customHeight="1" thickBot="1">
      <c r="E149" s="42"/>
      <c r="F149" s="43"/>
      <c r="G149" s="43"/>
      <c r="H149" s="43"/>
      <c r="I149" s="43"/>
      <c r="J149" s="43"/>
      <c r="K149" s="43"/>
      <c r="L149" s="43"/>
      <c r="M149" s="43"/>
      <c r="N149" s="43"/>
      <c r="O149" s="42"/>
      <c r="P149" s="42"/>
    </row>
    <row r="150" spans="5:16" ht="15" thickBot="1">
      <c r="E150" s="42"/>
      <c r="F150" s="14" t="s">
        <v>17</v>
      </c>
      <c r="G150" s="31" t="s">
        <v>18</v>
      </c>
      <c r="H150" s="15">
        <v>0</v>
      </c>
      <c r="I150" s="20">
        <v>71.214280000000002</v>
      </c>
      <c r="J150" s="15">
        <v>0</v>
      </c>
      <c r="K150" s="15">
        <v>0</v>
      </c>
      <c r="L150" s="15">
        <v>0</v>
      </c>
      <c r="M150" s="15">
        <v>0</v>
      </c>
      <c r="N150" s="31" t="s">
        <v>14</v>
      </c>
      <c r="O150" s="42"/>
      <c r="P150" s="42"/>
    </row>
    <row r="151" spans="5:16">
      <c r="E151" s="42"/>
      <c r="F151" s="2" t="s">
        <v>19</v>
      </c>
      <c r="G151" s="41" t="s">
        <v>18</v>
      </c>
      <c r="H151" s="46">
        <f>SUM(H153:H156)</f>
        <v>0</v>
      </c>
      <c r="I151" s="46">
        <f t="shared" ref="I151:M151" si="26">SUM(I153:I156)</f>
        <v>996.99999999999989</v>
      </c>
      <c r="J151" s="46">
        <v>0</v>
      </c>
      <c r="K151" s="46">
        <f t="shared" si="26"/>
        <v>0</v>
      </c>
      <c r="L151" s="46">
        <f t="shared" si="26"/>
        <v>0</v>
      </c>
      <c r="M151" s="46">
        <f t="shared" si="26"/>
        <v>0</v>
      </c>
      <c r="N151" s="46">
        <f>SUM(H151:M152)</f>
        <v>996.99999999999989</v>
      </c>
      <c r="O151" s="42"/>
      <c r="P151" s="42"/>
    </row>
    <row r="152" spans="5:16" ht="15" thickBot="1">
      <c r="E152" s="42"/>
      <c r="F152" s="1" t="s">
        <v>20</v>
      </c>
      <c r="G152" s="43"/>
      <c r="H152" s="47"/>
      <c r="I152" s="47"/>
      <c r="J152" s="47"/>
      <c r="K152" s="47"/>
      <c r="L152" s="47"/>
      <c r="M152" s="47"/>
      <c r="N152" s="47"/>
      <c r="O152" s="42"/>
      <c r="P152" s="42"/>
    </row>
    <row r="153" spans="5:16" ht="15" thickBot="1">
      <c r="E153" s="42"/>
      <c r="F153" s="1" t="s">
        <v>21</v>
      </c>
      <c r="G153" s="1" t="s">
        <v>18</v>
      </c>
      <c r="H153" s="13">
        <v>0</v>
      </c>
      <c r="I153" s="13">
        <v>527.4</v>
      </c>
      <c r="J153" s="13">
        <v>0</v>
      </c>
      <c r="K153" s="13">
        <v>0</v>
      </c>
      <c r="L153" s="13">
        <v>0</v>
      </c>
      <c r="M153" s="13">
        <v>0</v>
      </c>
      <c r="N153" s="13">
        <f>SUM(H153:M153)</f>
        <v>527.4</v>
      </c>
      <c r="O153" s="42"/>
      <c r="P153" s="42"/>
    </row>
    <row r="154" spans="5:16" ht="15" thickBot="1">
      <c r="E154" s="42"/>
      <c r="F154" s="1" t="s">
        <v>22</v>
      </c>
      <c r="G154" s="1" t="s">
        <v>18</v>
      </c>
      <c r="H154" s="13">
        <v>0</v>
      </c>
      <c r="I154" s="13">
        <v>438.7</v>
      </c>
      <c r="J154" s="13">
        <v>0</v>
      </c>
      <c r="K154" s="13">
        <v>0</v>
      </c>
      <c r="L154" s="13">
        <v>0</v>
      </c>
      <c r="M154" s="13">
        <v>0</v>
      </c>
      <c r="N154" s="13">
        <f>SUM(H154:M154)</f>
        <v>438.7</v>
      </c>
      <c r="O154" s="42"/>
      <c r="P154" s="42"/>
    </row>
    <row r="155" spans="5:16" ht="15" thickBot="1">
      <c r="E155" s="42"/>
      <c r="F155" s="1" t="s">
        <v>40</v>
      </c>
      <c r="G155" s="1" t="s">
        <v>18</v>
      </c>
      <c r="H155" s="13">
        <v>0</v>
      </c>
      <c r="I155" s="13">
        <v>30.9</v>
      </c>
      <c r="J155" s="13">
        <v>0</v>
      </c>
      <c r="K155" s="13">
        <v>0</v>
      </c>
      <c r="L155" s="13">
        <v>0</v>
      </c>
      <c r="M155" s="13">
        <v>0</v>
      </c>
      <c r="N155" s="13">
        <f>SUM(H155:M155)</f>
        <v>30.9</v>
      </c>
      <c r="O155" s="42"/>
      <c r="P155" s="42"/>
    </row>
    <row r="156" spans="5:16" ht="24.6" thickBot="1">
      <c r="E156" s="43"/>
      <c r="F156" s="1" t="s">
        <v>24</v>
      </c>
      <c r="G156" s="1" t="s">
        <v>18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f>SUM(H156:M156)</f>
        <v>0</v>
      </c>
      <c r="O156" s="43"/>
      <c r="P156" s="43"/>
    </row>
    <row r="157" spans="5:16" ht="36.6" thickBot="1">
      <c r="E157" s="54" t="s">
        <v>82</v>
      </c>
      <c r="F157" s="1" t="s">
        <v>91</v>
      </c>
      <c r="G157" s="1" t="s">
        <v>27</v>
      </c>
      <c r="H157" s="1">
        <v>0</v>
      </c>
      <c r="I157" s="1">
        <v>1</v>
      </c>
      <c r="J157" s="1">
        <v>0</v>
      </c>
      <c r="K157" s="1">
        <v>0</v>
      </c>
      <c r="L157" s="1">
        <v>0</v>
      </c>
      <c r="M157" s="1">
        <v>0</v>
      </c>
      <c r="N157" s="1">
        <f>SUM(H157:M157)</f>
        <v>1</v>
      </c>
      <c r="O157" s="41" t="s">
        <v>15</v>
      </c>
      <c r="P157" s="54" t="s">
        <v>83</v>
      </c>
    </row>
    <row r="158" spans="5:16" ht="15" thickBot="1">
      <c r="E158" s="55"/>
      <c r="F158" s="1" t="s">
        <v>17</v>
      </c>
      <c r="G158" s="1" t="s">
        <v>18</v>
      </c>
      <c r="H158" s="13">
        <v>0</v>
      </c>
      <c r="I158" s="13">
        <f>I159/I157</f>
        <v>5000</v>
      </c>
      <c r="J158" s="13">
        <v>0</v>
      </c>
      <c r="K158" s="13">
        <v>0</v>
      </c>
      <c r="L158" s="13">
        <v>0</v>
      </c>
      <c r="M158" s="13">
        <v>0</v>
      </c>
      <c r="N158" s="1" t="s">
        <v>14</v>
      </c>
      <c r="O158" s="42"/>
      <c r="P158" s="55"/>
    </row>
    <row r="159" spans="5:16">
      <c r="E159" s="55"/>
      <c r="F159" s="2" t="s">
        <v>19</v>
      </c>
      <c r="G159" s="41" t="s">
        <v>18</v>
      </c>
      <c r="H159" s="46">
        <f t="shared" ref="H159" si="27">SUM(H161:H164)</f>
        <v>0</v>
      </c>
      <c r="I159" s="46">
        <f t="shared" ref="I159" si="28">SUM(I161:I164)</f>
        <v>5000</v>
      </c>
      <c r="J159" s="46">
        <f t="shared" ref="J159:M159" si="29">SUM(J161:J164)</f>
        <v>0</v>
      </c>
      <c r="K159" s="46">
        <f t="shared" si="29"/>
        <v>0</v>
      </c>
      <c r="L159" s="46">
        <f t="shared" si="29"/>
        <v>0</v>
      </c>
      <c r="M159" s="46">
        <f t="shared" si="29"/>
        <v>0</v>
      </c>
      <c r="N159" s="46">
        <f>SUM(H159:M160)</f>
        <v>5000</v>
      </c>
      <c r="O159" s="42"/>
      <c r="P159" s="55"/>
    </row>
    <row r="160" spans="5:16" ht="15" thickBot="1">
      <c r="E160" s="55"/>
      <c r="F160" s="1" t="s">
        <v>20</v>
      </c>
      <c r="G160" s="43"/>
      <c r="H160" s="47"/>
      <c r="I160" s="47"/>
      <c r="J160" s="47"/>
      <c r="K160" s="47"/>
      <c r="L160" s="47"/>
      <c r="M160" s="47"/>
      <c r="N160" s="47"/>
      <c r="O160" s="42"/>
      <c r="P160" s="55"/>
    </row>
    <row r="161" spans="5:16" ht="15" thickBot="1">
      <c r="E161" s="55"/>
      <c r="F161" s="1" t="s">
        <v>21</v>
      </c>
      <c r="G161" s="1" t="s">
        <v>18</v>
      </c>
      <c r="H161" s="13">
        <v>0</v>
      </c>
      <c r="I161" s="13">
        <v>5000</v>
      </c>
      <c r="J161" s="13">
        <v>0</v>
      </c>
      <c r="K161" s="13">
        <v>0</v>
      </c>
      <c r="L161" s="13">
        <v>0</v>
      </c>
      <c r="M161" s="13">
        <v>0</v>
      </c>
      <c r="N161" s="13">
        <f>SUM(H161:M161)</f>
        <v>5000</v>
      </c>
      <c r="O161" s="42"/>
      <c r="P161" s="55"/>
    </row>
    <row r="162" spans="5:16" ht="15" thickBot="1">
      <c r="E162" s="55"/>
      <c r="F162" s="1" t="s">
        <v>22</v>
      </c>
      <c r="G162" s="1" t="s">
        <v>18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f>SUM(H162:M162)</f>
        <v>0</v>
      </c>
      <c r="O162" s="42"/>
      <c r="P162" s="55"/>
    </row>
    <row r="163" spans="5:16" ht="15" thickBot="1">
      <c r="E163" s="55"/>
      <c r="F163" s="1" t="s">
        <v>40</v>
      </c>
      <c r="G163" s="1" t="s">
        <v>18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f>SUM(H163:M163)</f>
        <v>0</v>
      </c>
      <c r="O163" s="42"/>
      <c r="P163" s="55"/>
    </row>
    <row r="164" spans="5:16" ht="24.6" thickBot="1">
      <c r="E164" s="56"/>
      <c r="F164" s="1" t="s">
        <v>24</v>
      </c>
      <c r="G164" s="1" t="s">
        <v>18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f>SUM(H164:M164)</f>
        <v>0</v>
      </c>
      <c r="O164" s="43"/>
      <c r="P164" s="56"/>
    </row>
    <row r="165" spans="5:16" ht="49.5" customHeight="1" thickBot="1">
      <c r="E165" s="54" t="s">
        <v>92</v>
      </c>
      <c r="F165" s="14" t="s">
        <v>90</v>
      </c>
      <c r="G165" s="14" t="str">
        <f t="shared" ref="G165:G171" si="30">G157</f>
        <v>единица</v>
      </c>
      <c r="H165" s="17">
        <v>0</v>
      </c>
      <c r="I165" s="17">
        <v>0</v>
      </c>
      <c r="J165" s="21">
        <v>14</v>
      </c>
      <c r="K165" s="22">
        <v>0</v>
      </c>
      <c r="L165" s="22">
        <v>0</v>
      </c>
      <c r="M165" s="22">
        <v>0</v>
      </c>
      <c r="N165" s="22">
        <v>14</v>
      </c>
      <c r="O165" s="41" t="s">
        <v>34</v>
      </c>
      <c r="P165" s="54" t="s">
        <v>79</v>
      </c>
    </row>
    <row r="166" spans="5:16" ht="15" thickBot="1">
      <c r="E166" s="55"/>
      <c r="F166" s="14" t="str">
        <f t="shared" ref="F166:F171" si="31">F158</f>
        <v>стоимость единицы</v>
      </c>
      <c r="G166" s="14" t="str">
        <f t="shared" si="30"/>
        <v>тыс. руб.</v>
      </c>
      <c r="H166" s="16">
        <v>0</v>
      </c>
      <c r="I166" s="16">
        <v>0</v>
      </c>
      <c r="J166" s="22">
        <v>10.7357</v>
      </c>
      <c r="K166" s="21">
        <v>0</v>
      </c>
      <c r="L166" s="21">
        <v>0</v>
      </c>
      <c r="M166" s="21">
        <v>0</v>
      </c>
      <c r="N166" s="21" t="s">
        <v>14</v>
      </c>
      <c r="O166" s="42"/>
      <c r="P166" s="55"/>
    </row>
    <row r="167" spans="5:16" ht="19.5" customHeight="1">
      <c r="E167" s="55"/>
      <c r="F167" s="29" t="str">
        <f t="shared" si="31"/>
        <v>сумма затрат,</v>
      </c>
      <c r="G167" s="41" t="str">
        <f t="shared" si="30"/>
        <v>тыс. руб.</v>
      </c>
      <c r="H167" s="46">
        <v>0</v>
      </c>
      <c r="I167" s="46">
        <v>0</v>
      </c>
      <c r="J167" s="52">
        <f>SUM(J169:J171)</f>
        <v>150.29999999999998</v>
      </c>
      <c r="K167" s="52">
        <v>0</v>
      </c>
      <c r="L167" s="52">
        <v>0</v>
      </c>
      <c r="M167" s="52">
        <v>0</v>
      </c>
      <c r="N167" s="52">
        <f>N169+N170+N171</f>
        <v>150.29999999999998</v>
      </c>
      <c r="O167" s="42"/>
      <c r="P167" s="55"/>
    </row>
    <row r="168" spans="5:16" ht="18" customHeight="1" thickBot="1">
      <c r="E168" s="55"/>
      <c r="F168" s="30" t="str">
        <f t="shared" si="31"/>
        <v>в том числе:</v>
      </c>
      <c r="G168" s="43"/>
      <c r="H168" s="47"/>
      <c r="I168" s="47"/>
      <c r="J168" s="53"/>
      <c r="K168" s="53"/>
      <c r="L168" s="53"/>
      <c r="M168" s="53"/>
      <c r="N168" s="53"/>
      <c r="O168" s="42"/>
      <c r="P168" s="55"/>
    </row>
    <row r="169" spans="5:16" ht="22.5" customHeight="1" thickBot="1">
      <c r="E169" s="55"/>
      <c r="F169" s="14" t="str">
        <f t="shared" si="31"/>
        <v>федеральный бюджет</v>
      </c>
      <c r="G169" s="14" t="str">
        <f t="shared" si="30"/>
        <v>тыс. руб.</v>
      </c>
      <c r="H169" s="16">
        <v>0</v>
      </c>
      <c r="I169" s="16">
        <v>0</v>
      </c>
      <c r="J169" s="21">
        <v>114</v>
      </c>
      <c r="K169" s="21">
        <v>0</v>
      </c>
      <c r="L169" s="21">
        <v>0</v>
      </c>
      <c r="M169" s="21">
        <v>0</v>
      </c>
      <c r="N169" s="21">
        <f>SUM(H169:M169)</f>
        <v>114</v>
      </c>
      <c r="O169" s="42"/>
      <c r="P169" s="55"/>
    </row>
    <row r="170" spans="5:16" ht="15" thickBot="1">
      <c r="E170" s="55"/>
      <c r="F170" s="14" t="str">
        <f t="shared" si="31"/>
        <v>областной бюджет</v>
      </c>
      <c r="G170" s="14" t="str">
        <f t="shared" si="30"/>
        <v>тыс. руб.</v>
      </c>
      <c r="H170" s="16">
        <v>0</v>
      </c>
      <c r="I170" s="16">
        <v>0</v>
      </c>
      <c r="J170" s="21">
        <v>32.1</v>
      </c>
      <c r="K170" s="21">
        <v>0</v>
      </c>
      <c r="L170" s="21">
        <v>0</v>
      </c>
      <c r="M170" s="21">
        <v>0</v>
      </c>
      <c r="N170" s="21">
        <f>SUM(H170:M170)</f>
        <v>32.1</v>
      </c>
      <c r="O170" s="42"/>
      <c r="P170" s="55"/>
    </row>
    <row r="171" spans="5:16" ht="15" thickBot="1">
      <c r="E171" s="56"/>
      <c r="F171" s="14" t="str">
        <f t="shared" si="31"/>
        <v xml:space="preserve">бюджет района </v>
      </c>
      <c r="G171" s="14" t="str">
        <f t="shared" si="30"/>
        <v>тыс. руб.</v>
      </c>
      <c r="H171" s="16">
        <v>0</v>
      </c>
      <c r="I171" s="16">
        <v>0</v>
      </c>
      <c r="J171" s="21">
        <v>4.2</v>
      </c>
      <c r="K171" s="21">
        <v>0</v>
      </c>
      <c r="L171" s="21">
        <v>0</v>
      </c>
      <c r="M171" s="21">
        <v>0</v>
      </c>
      <c r="N171" s="21">
        <f>SUM(H171:M171)</f>
        <v>4.2</v>
      </c>
      <c r="O171" s="43"/>
      <c r="P171" s="56"/>
    </row>
    <row r="172" spans="5:16" ht="24" customHeight="1">
      <c r="E172" s="48" t="s">
        <v>80</v>
      </c>
      <c r="F172" s="49"/>
      <c r="G172" s="41" t="s">
        <v>18</v>
      </c>
      <c r="H172" s="46">
        <f>SUM(H174:H181)</f>
        <v>2237.6</v>
      </c>
      <c r="I172" s="46">
        <f t="shared" ref="I172:M172" si="32">SUM(I174:I181)</f>
        <v>9137.6</v>
      </c>
      <c r="J172" s="52">
        <f>SUM(J174:J181)</f>
        <v>5898.7</v>
      </c>
      <c r="K172" s="52">
        <f t="shared" si="32"/>
        <v>2195.1</v>
      </c>
      <c r="L172" s="52">
        <f t="shared" si="32"/>
        <v>2195.1</v>
      </c>
      <c r="M172" s="52">
        <f t="shared" si="32"/>
        <v>15.1</v>
      </c>
      <c r="N172" s="52">
        <f>SUM(H172:M173)</f>
        <v>21679.199999999997</v>
      </c>
      <c r="O172" s="41"/>
      <c r="P172" s="41"/>
    </row>
    <row r="173" spans="5:16" ht="12" customHeight="1" thickBot="1">
      <c r="E173" s="50"/>
      <c r="F173" s="51"/>
      <c r="G173" s="43"/>
      <c r="H173" s="47"/>
      <c r="I173" s="47"/>
      <c r="J173" s="53"/>
      <c r="K173" s="53"/>
      <c r="L173" s="53"/>
      <c r="M173" s="53"/>
      <c r="N173" s="53"/>
      <c r="O173" s="42"/>
      <c r="P173" s="42"/>
    </row>
    <row r="174" spans="5:16">
      <c r="E174" s="48" t="s">
        <v>21</v>
      </c>
      <c r="F174" s="49"/>
      <c r="G174" s="41" t="s">
        <v>18</v>
      </c>
      <c r="H174" s="46">
        <f>SUM(H128+H136+H144+H153+H161)</f>
        <v>1003.9</v>
      </c>
      <c r="I174" s="46">
        <f>SUM(I128+I136+I144+I153+I161)</f>
        <v>7367.5</v>
      </c>
      <c r="J174" s="46">
        <f>SUM(J128+J136+J144+J153+J161+J169)</f>
        <v>1778.2</v>
      </c>
      <c r="K174" s="46">
        <f>SUM(K128+K136+K144+K153+K161)</f>
        <v>0</v>
      </c>
      <c r="L174" s="46">
        <f>SUM(L128+L136+L144+L153+L161)</f>
        <v>0</v>
      </c>
      <c r="M174" s="46">
        <f>SUM(M128+M136+M144+M153+M161)</f>
        <v>0</v>
      </c>
      <c r="N174" s="46">
        <f>SUM(H174:M175)</f>
        <v>10149.6</v>
      </c>
      <c r="O174" s="42"/>
      <c r="P174" s="42"/>
    </row>
    <row r="175" spans="5:16" ht="3" customHeight="1" thickBot="1">
      <c r="E175" s="50"/>
      <c r="F175" s="51"/>
      <c r="G175" s="43"/>
      <c r="H175" s="47"/>
      <c r="I175" s="47"/>
      <c r="J175" s="47"/>
      <c r="K175" s="47"/>
      <c r="L175" s="47"/>
      <c r="M175" s="47"/>
      <c r="N175" s="47"/>
      <c r="O175" s="42"/>
      <c r="P175" s="42"/>
    </row>
    <row r="176" spans="5:16">
      <c r="E176" s="48" t="s">
        <v>22</v>
      </c>
      <c r="F176" s="49"/>
      <c r="G176" s="41" t="s">
        <v>18</v>
      </c>
      <c r="H176" s="46">
        <f>H129+H137+H145+H154+H162</f>
        <v>283.10000000000002</v>
      </c>
      <c r="I176" s="46">
        <f>I129+I137+I145+I154+I162</f>
        <v>957.7</v>
      </c>
      <c r="J176" s="46">
        <f>J129+J137+J145+J154+J162+J170</f>
        <v>501.5</v>
      </c>
      <c r="K176" s="46">
        <f>K129+K137+K145+K154+K162</f>
        <v>2133.6</v>
      </c>
      <c r="L176" s="46">
        <f>L129+L137+L145+L154+L162</f>
        <v>2133.6</v>
      </c>
      <c r="M176" s="46">
        <v>0</v>
      </c>
      <c r="N176" s="46">
        <f>SUM(H176:M177)</f>
        <v>6009.5</v>
      </c>
      <c r="O176" s="42"/>
      <c r="P176" s="42"/>
    </row>
    <row r="177" spans="5:16" ht="2.25" customHeight="1" thickBot="1">
      <c r="E177" s="50"/>
      <c r="F177" s="51"/>
      <c r="G177" s="43"/>
      <c r="H177" s="47"/>
      <c r="I177" s="47"/>
      <c r="J177" s="47"/>
      <c r="K177" s="47"/>
      <c r="L177" s="47"/>
      <c r="M177" s="47"/>
      <c r="N177" s="47"/>
      <c r="O177" s="42"/>
      <c r="P177" s="42"/>
    </row>
    <row r="178" spans="5:16">
      <c r="E178" s="48" t="s">
        <v>23</v>
      </c>
      <c r="F178" s="49"/>
      <c r="G178" s="41" t="s">
        <v>18</v>
      </c>
      <c r="H178" s="46">
        <f>H130+H138+H146+H155+H163</f>
        <v>950.59999999999991</v>
      </c>
      <c r="I178" s="46">
        <f>I130+I138+I146+I155+I163</f>
        <v>812.4</v>
      </c>
      <c r="J178" s="46">
        <f>J130+J138+J146+J155+J163+J171</f>
        <v>3619</v>
      </c>
      <c r="K178" s="46">
        <f>K130+K138+K146+K155+K163</f>
        <v>61.5</v>
      </c>
      <c r="L178" s="46">
        <f>L130+L138+L146+L155+L163</f>
        <v>61.5</v>
      </c>
      <c r="M178" s="46">
        <f>M130+M138+M146+M155+M163</f>
        <v>15.1</v>
      </c>
      <c r="N178" s="46">
        <f>SUM(H178:M179)</f>
        <v>5520.1</v>
      </c>
      <c r="O178" s="42"/>
      <c r="P178" s="42"/>
    </row>
    <row r="179" spans="5:16" ht="4.5" customHeight="1" thickBot="1">
      <c r="E179" s="50"/>
      <c r="F179" s="51"/>
      <c r="G179" s="43"/>
      <c r="H179" s="47"/>
      <c r="I179" s="47"/>
      <c r="J179" s="47"/>
      <c r="K179" s="47"/>
      <c r="L179" s="47"/>
      <c r="M179" s="47"/>
      <c r="N179" s="47"/>
      <c r="O179" s="42"/>
      <c r="P179" s="42"/>
    </row>
    <row r="180" spans="5:16" ht="18.75" customHeight="1" thickBot="1">
      <c r="E180" s="48" t="s">
        <v>24</v>
      </c>
      <c r="F180" s="49"/>
      <c r="G180" s="41" t="s">
        <v>18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f>SUM(H180:M181)</f>
        <v>0</v>
      </c>
      <c r="O180" s="42"/>
      <c r="P180" s="42"/>
    </row>
    <row r="181" spans="5:16" ht="24" hidden="1" customHeight="1" thickBot="1">
      <c r="E181" s="50"/>
      <c r="F181" s="51"/>
      <c r="G181" s="43"/>
      <c r="H181" s="47"/>
      <c r="I181" s="47"/>
      <c r="J181" s="47"/>
      <c r="K181" s="47"/>
      <c r="L181" s="47"/>
      <c r="M181" s="47"/>
      <c r="N181" s="47"/>
      <c r="O181" s="43"/>
      <c r="P181" s="43"/>
    </row>
    <row r="182" spans="5:16" ht="48" customHeight="1" thickBot="1">
      <c r="E182" s="44" t="s">
        <v>81</v>
      </c>
      <c r="F182" s="45"/>
      <c r="G182" s="14" t="s">
        <v>18</v>
      </c>
      <c r="H182" s="16">
        <f>SUM(H183:H186)</f>
        <v>66023.600000000006</v>
      </c>
      <c r="I182" s="16">
        <f t="shared" ref="I182:M182" si="33">SUM(I183:I186)</f>
        <v>73654.5</v>
      </c>
      <c r="J182" s="16">
        <f t="shared" si="33"/>
        <v>74353.600000000006</v>
      </c>
      <c r="K182" s="16">
        <f t="shared" si="33"/>
        <v>31158.9</v>
      </c>
      <c r="L182" s="16">
        <f t="shared" si="33"/>
        <v>33548</v>
      </c>
      <c r="M182" s="16">
        <f t="shared" si="33"/>
        <v>31883.7</v>
      </c>
      <c r="N182" s="16">
        <f>SUM(H182:M182)</f>
        <v>310622.3</v>
      </c>
      <c r="O182" s="41"/>
      <c r="P182" s="41"/>
    </row>
    <row r="183" spans="5:16" ht="20.25" customHeight="1" thickBot="1">
      <c r="E183" s="44" t="s">
        <v>21</v>
      </c>
      <c r="F183" s="45"/>
      <c r="G183" s="1" t="s">
        <v>18</v>
      </c>
      <c r="H183" s="13">
        <f t="shared" ref="H183:M183" si="34">H115+H174</f>
        <v>1003.9</v>
      </c>
      <c r="I183" s="13">
        <f t="shared" si="34"/>
        <v>7367.5</v>
      </c>
      <c r="J183" s="13">
        <f t="shared" si="34"/>
        <v>2370.1</v>
      </c>
      <c r="K183" s="13">
        <f t="shared" si="34"/>
        <v>0</v>
      </c>
      <c r="L183" s="13">
        <f t="shared" si="34"/>
        <v>0</v>
      </c>
      <c r="M183" s="13">
        <f t="shared" si="34"/>
        <v>0</v>
      </c>
      <c r="N183" s="13">
        <f>SUM(H183:M183)</f>
        <v>10741.5</v>
      </c>
      <c r="O183" s="42"/>
      <c r="P183" s="42"/>
    </row>
    <row r="184" spans="5:16" ht="18" customHeight="1" thickBot="1">
      <c r="E184" s="44" t="s">
        <v>22</v>
      </c>
      <c r="F184" s="45"/>
      <c r="G184" s="1" t="s">
        <v>18</v>
      </c>
      <c r="H184" s="13">
        <f t="shared" ref="H184:M184" si="35">H117+H176</f>
        <v>22633.5</v>
      </c>
      <c r="I184" s="13">
        <f t="shared" si="35"/>
        <v>43129</v>
      </c>
      <c r="J184" s="13">
        <f t="shared" si="35"/>
        <v>41181.800000000003</v>
      </c>
      <c r="K184" s="13">
        <f t="shared" si="35"/>
        <v>3667.3</v>
      </c>
      <c r="L184" s="13">
        <f t="shared" si="35"/>
        <v>3667.3</v>
      </c>
      <c r="M184" s="13">
        <f t="shared" si="35"/>
        <v>0</v>
      </c>
      <c r="N184" s="13">
        <f>SUM(H184:M184)</f>
        <v>114278.90000000001</v>
      </c>
      <c r="O184" s="42"/>
      <c r="P184" s="42"/>
    </row>
    <row r="185" spans="5:16" ht="19.5" customHeight="1" thickBot="1">
      <c r="E185" s="44" t="s">
        <v>23</v>
      </c>
      <c r="F185" s="45"/>
      <c r="G185" s="1" t="s">
        <v>18</v>
      </c>
      <c r="H185" s="13">
        <f t="shared" ref="H185:M185" si="36">H119+H178</f>
        <v>42386.2</v>
      </c>
      <c r="I185" s="13">
        <f t="shared" si="36"/>
        <v>23158</v>
      </c>
      <c r="J185" s="13">
        <f t="shared" si="36"/>
        <v>30801.7</v>
      </c>
      <c r="K185" s="13">
        <f t="shared" si="36"/>
        <v>27491.600000000002</v>
      </c>
      <c r="L185" s="13">
        <f t="shared" si="36"/>
        <v>29880.699999999997</v>
      </c>
      <c r="M185" s="13">
        <f t="shared" si="36"/>
        <v>31883.7</v>
      </c>
      <c r="N185" s="13">
        <f>SUM(H185:M185)</f>
        <v>185601.90000000002</v>
      </c>
      <c r="O185" s="42"/>
      <c r="P185" s="42"/>
    </row>
    <row r="186" spans="5:16" ht="21" customHeight="1" thickBot="1">
      <c r="E186" s="44" t="s">
        <v>24</v>
      </c>
      <c r="F186" s="45"/>
      <c r="G186" s="1" t="s">
        <v>18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f>SUM(H186:M186)</f>
        <v>0</v>
      </c>
      <c r="O186" s="43"/>
      <c r="P186" s="43"/>
    </row>
    <row r="187" spans="5:16" ht="15.6">
      <c r="E187" s="7"/>
      <c r="F187" s="6"/>
      <c r="G187" s="6"/>
      <c r="H187" s="6"/>
      <c r="I187" s="6"/>
      <c r="J187" s="6"/>
      <c r="K187" s="6"/>
      <c r="L187" s="6"/>
      <c r="M187" s="6"/>
    </row>
    <row r="188" spans="5:16" ht="18">
      <c r="E188" s="37" t="s">
        <v>87</v>
      </c>
      <c r="F188" s="38"/>
      <c r="G188" s="38"/>
      <c r="H188" s="38"/>
      <c r="I188" s="38"/>
      <c r="J188" s="6"/>
      <c r="K188" s="6"/>
      <c r="L188" s="6"/>
      <c r="M188" s="6"/>
    </row>
    <row r="189" spans="5:16" ht="18">
      <c r="E189" s="37" t="s">
        <v>88</v>
      </c>
      <c r="F189" s="38"/>
      <c r="G189" s="38"/>
      <c r="H189" s="38"/>
      <c r="I189" s="38"/>
      <c r="J189" s="6"/>
      <c r="K189" s="6"/>
      <c r="L189" s="6"/>
      <c r="M189" s="6"/>
    </row>
    <row r="190" spans="5:16" ht="18">
      <c r="E190" s="37" t="s">
        <v>96</v>
      </c>
      <c r="F190" s="38"/>
      <c r="G190" s="38"/>
      <c r="H190" s="38"/>
      <c r="I190" s="38"/>
      <c r="J190" s="6"/>
      <c r="K190" s="6"/>
      <c r="L190" s="6"/>
      <c r="M190" s="6"/>
    </row>
    <row r="191" spans="5:16" ht="15.6">
      <c r="E191" s="8"/>
      <c r="F191" s="6"/>
      <c r="G191" s="6"/>
      <c r="H191" s="6"/>
      <c r="I191" s="6"/>
      <c r="J191" s="6"/>
      <c r="K191" s="6"/>
      <c r="L191" s="6"/>
      <c r="M191" s="6"/>
    </row>
    <row r="192" spans="5:16" ht="15.6">
      <c r="E192" s="8"/>
      <c r="F192" s="6"/>
      <c r="G192" s="6"/>
      <c r="H192" s="6"/>
      <c r="I192" s="6"/>
      <c r="J192" s="6"/>
      <c r="K192" s="6"/>
      <c r="L192" s="6"/>
      <c r="M192" s="6"/>
    </row>
    <row r="193" spans="5:13" ht="15.6">
      <c r="E193" s="8"/>
      <c r="F193" s="6"/>
      <c r="G193" s="6"/>
      <c r="H193" s="6"/>
      <c r="I193" s="6"/>
      <c r="J193" s="6"/>
      <c r="K193" s="6"/>
      <c r="L193" s="6"/>
      <c r="M193" s="6"/>
    </row>
    <row r="194" spans="5:13" ht="73.5" customHeight="1">
      <c r="E194" s="40"/>
      <c r="F194" s="40"/>
      <c r="G194" s="40"/>
      <c r="H194" s="40"/>
      <c r="I194" s="40"/>
      <c r="J194" s="40"/>
      <c r="K194" s="40"/>
      <c r="L194" s="40"/>
      <c r="M194" s="40"/>
    </row>
    <row r="195" spans="5:13">
      <c r="E195" s="40"/>
      <c r="F195" s="40"/>
      <c r="G195" s="40"/>
      <c r="H195" s="40"/>
      <c r="I195" s="40"/>
      <c r="J195" s="40"/>
      <c r="K195" s="40"/>
      <c r="L195" s="40"/>
      <c r="M195" s="40"/>
    </row>
    <row r="196" spans="5:13">
      <c r="E196" s="40"/>
      <c r="F196" s="40"/>
      <c r="G196" s="32"/>
      <c r="H196" s="32"/>
      <c r="I196" s="32"/>
      <c r="J196" s="32"/>
      <c r="K196" s="32"/>
      <c r="L196" s="32"/>
      <c r="M196" s="40"/>
    </row>
    <row r="197" spans="5:13">
      <c r="E197" s="9"/>
      <c r="F197" s="10"/>
      <c r="G197" s="10"/>
      <c r="H197" s="10"/>
      <c r="I197" s="10"/>
      <c r="J197" s="10"/>
      <c r="K197" s="10"/>
      <c r="L197" s="10"/>
      <c r="M197" s="9"/>
    </row>
    <row r="198" spans="5:13">
      <c r="E198" s="11"/>
      <c r="F198" s="10"/>
      <c r="G198" s="10"/>
      <c r="H198" s="10"/>
      <c r="I198" s="10"/>
      <c r="J198" s="10"/>
      <c r="K198" s="10"/>
      <c r="L198" s="10"/>
      <c r="M198" s="9"/>
    </row>
    <row r="199" spans="5:13">
      <c r="E199" s="11"/>
      <c r="F199" s="10"/>
      <c r="G199" s="10"/>
      <c r="H199" s="10"/>
      <c r="I199" s="10"/>
      <c r="J199" s="10"/>
      <c r="K199" s="10"/>
      <c r="L199" s="10"/>
      <c r="M199" s="9"/>
    </row>
    <row r="200" spans="5:13">
      <c r="E200" s="11"/>
      <c r="F200" s="10"/>
      <c r="G200" s="10"/>
      <c r="H200" s="10"/>
      <c r="I200" s="10"/>
      <c r="J200" s="10"/>
      <c r="K200" s="10"/>
      <c r="L200" s="10"/>
      <c r="M200" s="9"/>
    </row>
    <row r="201" spans="5:13">
      <c r="E201" s="11"/>
      <c r="F201" s="10"/>
      <c r="G201" s="10"/>
      <c r="H201" s="10"/>
      <c r="I201" s="10"/>
      <c r="J201" s="10"/>
      <c r="K201" s="10"/>
      <c r="L201" s="10"/>
      <c r="M201" s="9"/>
    </row>
    <row r="202" spans="5:13" ht="15.6">
      <c r="E202" s="5"/>
    </row>
  </sheetData>
  <mergeCells count="325">
    <mergeCell ref="O165:O171"/>
    <mergeCell ref="P165:P171"/>
    <mergeCell ref="H148:H149"/>
    <mergeCell ref="I148:I149"/>
    <mergeCell ref="J148:J149"/>
    <mergeCell ref="K148:K149"/>
    <mergeCell ref="L148:L149"/>
    <mergeCell ref="M148:M149"/>
    <mergeCell ref="N148:N149"/>
    <mergeCell ref="E165:E171"/>
    <mergeCell ref="G167:G168"/>
    <mergeCell ref="H167:H168"/>
    <mergeCell ref="I167:I168"/>
    <mergeCell ref="J167:J168"/>
    <mergeCell ref="K167:K168"/>
    <mergeCell ref="L167:L168"/>
    <mergeCell ref="M167:M168"/>
    <mergeCell ref="N167:N168"/>
    <mergeCell ref="O1:P1"/>
    <mergeCell ref="O2:P2"/>
    <mergeCell ref="O3:P3"/>
    <mergeCell ref="O4:P4"/>
    <mergeCell ref="O6:P6"/>
    <mergeCell ref="O7:P7"/>
    <mergeCell ref="O8:P8"/>
    <mergeCell ref="B11:P11"/>
    <mergeCell ref="D10:P10"/>
    <mergeCell ref="E115:F116"/>
    <mergeCell ref="E117:F118"/>
    <mergeCell ref="E119:F120"/>
    <mergeCell ref="E12:E13"/>
    <mergeCell ref="F12:F13"/>
    <mergeCell ref="G12:G13"/>
    <mergeCell ref="H12:N12"/>
    <mergeCell ref="O12:O13"/>
    <mergeCell ref="E33:E40"/>
    <mergeCell ref="O33:O40"/>
    <mergeCell ref="O25:O32"/>
    <mergeCell ref="K43:K44"/>
    <mergeCell ref="L43:L44"/>
    <mergeCell ref="M43:M44"/>
    <mergeCell ref="N43:N44"/>
    <mergeCell ref="E49:E56"/>
    <mergeCell ref="O49:O56"/>
    <mergeCell ref="E41:E48"/>
    <mergeCell ref="O41:O48"/>
    <mergeCell ref="N59:N60"/>
    <mergeCell ref="E65:E72"/>
    <mergeCell ref="O65:O72"/>
    <mergeCell ref="E89:E96"/>
    <mergeCell ref="E57:E64"/>
    <mergeCell ref="P12:P13"/>
    <mergeCell ref="P25:P32"/>
    <mergeCell ref="G27:G28"/>
    <mergeCell ref="H27:H28"/>
    <mergeCell ref="I27:I28"/>
    <mergeCell ref="J27:J28"/>
    <mergeCell ref="E15:P15"/>
    <mergeCell ref="E16:P16"/>
    <mergeCell ref="E17:E24"/>
    <mergeCell ref="O17:O24"/>
    <mergeCell ref="P17:P24"/>
    <mergeCell ref="G19:G20"/>
    <mergeCell ref="H19:H20"/>
    <mergeCell ref="I19:I20"/>
    <mergeCell ref="J19:J20"/>
    <mergeCell ref="K19:K20"/>
    <mergeCell ref="K27:K28"/>
    <mergeCell ref="L27:L28"/>
    <mergeCell ref="M27:M28"/>
    <mergeCell ref="N27:N28"/>
    <mergeCell ref="L19:L20"/>
    <mergeCell ref="M19:M20"/>
    <mergeCell ref="N19:N20"/>
    <mergeCell ref="E25:E32"/>
    <mergeCell ref="P33:P40"/>
    <mergeCell ref="G35:G36"/>
    <mergeCell ref="H35:H36"/>
    <mergeCell ref="I35:I36"/>
    <mergeCell ref="J35:J36"/>
    <mergeCell ref="K35:K36"/>
    <mergeCell ref="L35:L36"/>
    <mergeCell ref="M35:M36"/>
    <mergeCell ref="N35:N36"/>
    <mergeCell ref="P41:P48"/>
    <mergeCell ref="G43:G44"/>
    <mergeCell ref="H43:H44"/>
    <mergeCell ref="I43:I44"/>
    <mergeCell ref="J43:J44"/>
    <mergeCell ref="P49:P56"/>
    <mergeCell ref="G51:G52"/>
    <mergeCell ref="H51:H52"/>
    <mergeCell ref="I51:I52"/>
    <mergeCell ref="J51:J52"/>
    <mergeCell ref="K51:K52"/>
    <mergeCell ref="L51:L52"/>
    <mergeCell ref="M51:M52"/>
    <mergeCell ref="N51:N52"/>
    <mergeCell ref="O57:O64"/>
    <mergeCell ref="P57:P64"/>
    <mergeCell ref="G59:G60"/>
    <mergeCell ref="H59:H60"/>
    <mergeCell ref="I59:I60"/>
    <mergeCell ref="J59:J60"/>
    <mergeCell ref="K59:K60"/>
    <mergeCell ref="L59:L60"/>
    <mergeCell ref="M59:M60"/>
    <mergeCell ref="M67:M68"/>
    <mergeCell ref="N67:N68"/>
    <mergeCell ref="E73:E80"/>
    <mergeCell ref="O73:O80"/>
    <mergeCell ref="P73:P80"/>
    <mergeCell ref="G75:G76"/>
    <mergeCell ref="H75:H76"/>
    <mergeCell ref="I75:I76"/>
    <mergeCell ref="J75:J76"/>
    <mergeCell ref="K75:K76"/>
    <mergeCell ref="P65:P72"/>
    <mergeCell ref="G67:G68"/>
    <mergeCell ref="H67:H68"/>
    <mergeCell ref="I67:I68"/>
    <mergeCell ref="J67:J68"/>
    <mergeCell ref="K67:K68"/>
    <mergeCell ref="L67:L68"/>
    <mergeCell ref="O89:O96"/>
    <mergeCell ref="L75:L76"/>
    <mergeCell ref="M75:M76"/>
    <mergeCell ref="N75:N76"/>
    <mergeCell ref="E81:E88"/>
    <mergeCell ref="O81:O88"/>
    <mergeCell ref="P89:P96"/>
    <mergeCell ref="G91:G92"/>
    <mergeCell ref="H91:H92"/>
    <mergeCell ref="I91:I92"/>
    <mergeCell ref="J91:J92"/>
    <mergeCell ref="K91:K92"/>
    <mergeCell ref="L91:L92"/>
    <mergeCell ref="M91:M92"/>
    <mergeCell ref="N91:N92"/>
    <mergeCell ref="P81:P88"/>
    <mergeCell ref="G83:G84"/>
    <mergeCell ref="H83:H84"/>
    <mergeCell ref="I83:I84"/>
    <mergeCell ref="J83:J84"/>
    <mergeCell ref="K83:K84"/>
    <mergeCell ref="L83:L84"/>
    <mergeCell ref="M83:M84"/>
    <mergeCell ref="N83:N84"/>
    <mergeCell ref="E97:E104"/>
    <mergeCell ref="O97:O104"/>
    <mergeCell ref="G99:G100"/>
    <mergeCell ref="H99:H100"/>
    <mergeCell ref="I99:I100"/>
    <mergeCell ref="J99:J100"/>
    <mergeCell ref="K99:K100"/>
    <mergeCell ref="L99:L100"/>
    <mergeCell ref="M99:M100"/>
    <mergeCell ref="N99:N100"/>
    <mergeCell ref="O105:O112"/>
    <mergeCell ref="P105:P112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G113:G114"/>
    <mergeCell ref="H113:H114"/>
    <mergeCell ref="I113:I114"/>
    <mergeCell ref="J113:J114"/>
    <mergeCell ref="K113:K114"/>
    <mergeCell ref="L113:L114"/>
    <mergeCell ref="M113:M114"/>
    <mergeCell ref="E105:E112"/>
    <mergeCell ref="N113:N114"/>
    <mergeCell ref="E113:F114"/>
    <mergeCell ref="I115:I116"/>
    <mergeCell ref="J115:J116"/>
    <mergeCell ref="K115:K116"/>
    <mergeCell ref="L115:L116"/>
    <mergeCell ref="M115:M116"/>
    <mergeCell ref="N115:N116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M134:M135"/>
    <mergeCell ref="N134:N135"/>
    <mergeCell ref="O113:O122"/>
    <mergeCell ref="P113:P122"/>
    <mergeCell ref="M119:M120"/>
    <mergeCell ref="N119:N120"/>
    <mergeCell ref="G121:G122"/>
    <mergeCell ref="H121:H122"/>
    <mergeCell ref="I121:I122"/>
    <mergeCell ref="J121:J122"/>
    <mergeCell ref="K121:K122"/>
    <mergeCell ref="J126:J127"/>
    <mergeCell ref="K126:K127"/>
    <mergeCell ref="L126:L127"/>
    <mergeCell ref="M126:M127"/>
    <mergeCell ref="N126:N127"/>
    <mergeCell ref="G119:G120"/>
    <mergeCell ref="H119:H120"/>
    <mergeCell ref="I119:I120"/>
    <mergeCell ref="J119:J120"/>
    <mergeCell ref="K119:K120"/>
    <mergeCell ref="L119:L120"/>
    <mergeCell ref="G115:G116"/>
    <mergeCell ref="H115:H116"/>
    <mergeCell ref="M151:M152"/>
    <mergeCell ref="N151:N152"/>
    <mergeCell ref="F148:F149"/>
    <mergeCell ref="G148:G149"/>
    <mergeCell ref="E132:E139"/>
    <mergeCell ref="L121:L122"/>
    <mergeCell ref="M121:M122"/>
    <mergeCell ref="N121:N122"/>
    <mergeCell ref="E123:P123"/>
    <mergeCell ref="E124:E131"/>
    <mergeCell ref="O124:O131"/>
    <mergeCell ref="P124:P131"/>
    <mergeCell ref="G126:G127"/>
    <mergeCell ref="H126:H127"/>
    <mergeCell ref="I126:I127"/>
    <mergeCell ref="E121:F122"/>
    <mergeCell ref="O132:O139"/>
    <mergeCell ref="P132:P139"/>
    <mergeCell ref="G134:G135"/>
    <mergeCell ref="H134:H135"/>
    <mergeCell ref="I134:I135"/>
    <mergeCell ref="J134:J135"/>
    <mergeCell ref="K134:K135"/>
    <mergeCell ref="L134:L135"/>
    <mergeCell ref="E172:F173"/>
    <mergeCell ref="E174:F175"/>
    <mergeCell ref="E176:F177"/>
    <mergeCell ref="E178:F179"/>
    <mergeCell ref="N142:N143"/>
    <mergeCell ref="E148:E156"/>
    <mergeCell ref="O148:O156"/>
    <mergeCell ref="P148:P156"/>
    <mergeCell ref="G151:G152"/>
    <mergeCell ref="H151:H152"/>
    <mergeCell ref="I151:I152"/>
    <mergeCell ref="J151:J152"/>
    <mergeCell ref="K151:K152"/>
    <mergeCell ref="L151:L152"/>
    <mergeCell ref="E140:E147"/>
    <mergeCell ref="O140:O147"/>
    <mergeCell ref="P140:P147"/>
    <mergeCell ref="G142:G143"/>
    <mergeCell ref="H142:H143"/>
    <mergeCell ref="I142:I143"/>
    <mergeCell ref="J142:J143"/>
    <mergeCell ref="K142:K143"/>
    <mergeCell ref="L142:L143"/>
    <mergeCell ref="M142:M143"/>
    <mergeCell ref="K180:K181"/>
    <mergeCell ref="L180:L181"/>
    <mergeCell ref="M180:M181"/>
    <mergeCell ref="N180:N181"/>
    <mergeCell ref="K178:K179"/>
    <mergeCell ref="L178:L179"/>
    <mergeCell ref="E157:E164"/>
    <mergeCell ref="O157:O164"/>
    <mergeCell ref="P157:P164"/>
    <mergeCell ref="G159:G160"/>
    <mergeCell ref="H159:H160"/>
    <mergeCell ref="I159:I160"/>
    <mergeCell ref="J159:J160"/>
    <mergeCell ref="K159:K160"/>
    <mergeCell ref="P172:P181"/>
    <mergeCell ref="G174:G175"/>
    <mergeCell ref="H174:H175"/>
    <mergeCell ref="I174:I175"/>
    <mergeCell ref="L159:L160"/>
    <mergeCell ref="M159:M160"/>
    <mergeCell ref="N159:N160"/>
    <mergeCell ref="G172:G173"/>
    <mergeCell ref="H172:H173"/>
    <mergeCell ref="I172:I173"/>
    <mergeCell ref="L172:L173"/>
    <mergeCell ref="M172:M173"/>
    <mergeCell ref="N172:N173"/>
    <mergeCell ref="G176:G177"/>
    <mergeCell ref="H176:H177"/>
    <mergeCell ref="I176:I177"/>
    <mergeCell ref="J176:J177"/>
    <mergeCell ref="K176:K177"/>
    <mergeCell ref="J174:J175"/>
    <mergeCell ref="K174:K175"/>
    <mergeCell ref="L174:L175"/>
    <mergeCell ref="J172:J173"/>
    <mergeCell ref="K172:K173"/>
    <mergeCell ref="P182:P186"/>
    <mergeCell ref="E183:F183"/>
    <mergeCell ref="E184:F184"/>
    <mergeCell ref="E185:F185"/>
    <mergeCell ref="E186:F186"/>
    <mergeCell ref="E182:F182"/>
    <mergeCell ref="O182:O186"/>
    <mergeCell ref="M178:M179"/>
    <mergeCell ref="N178:N179"/>
    <mergeCell ref="G180:G181"/>
    <mergeCell ref="H180:H181"/>
    <mergeCell ref="I180:I181"/>
    <mergeCell ref="J180:J181"/>
    <mergeCell ref="G178:G179"/>
    <mergeCell ref="H178:H179"/>
    <mergeCell ref="I178:I179"/>
    <mergeCell ref="J178:J179"/>
    <mergeCell ref="O172:O181"/>
    <mergeCell ref="E180:F181"/>
    <mergeCell ref="M174:M175"/>
    <mergeCell ref="N174:N175"/>
    <mergeCell ref="L176:L177"/>
    <mergeCell ref="M176:M177"/>
    <mergeCell ref="N176:N177"/>
  </mergeCells>
  <pageMargins left="0.70866141732283472" right="0.70866141732283472" top="0.6692913385826772" bottom="0.6692913385826772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2022-06-07T07:27:57Z</dcterms:modified>
</cp:coreProperties>
</file>